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Award Competition IV\Forms for Fluid Review\"/>
    </mc:Choice>
  </mc:AlternateContent>
  <xr:revisionPtr revIDLastSave="0" documentId="8_{1E836D75-4514-4050-B897-8D5640935535}" xr6:coauthVersionLast="45" xr6:coauthVersionMax="45" xr10:uidLastSave="{00000000-0000-0000-0000-000000000000}"/>
  <bookViews>
    <workbookView xWindow="-120" yWindow="-120" windowWidth="20730" windowHeight="11160" xr2:uid="{00000000-000D-0000-FFFF-FFFF00000000}"/>
  </bookViews>
  <sheets>
    <sheet name="Budget" sheetId="2" r:id="rId1"/>
    <sheet name="Travel Details" sheetId="3" r:id="rId2"/>
    <sheet name="Program Attribute Variation" sheetId="5" r:id="rId3"/>
    <sheet name="Subaward Budget Template" sheetId="1" state="hidden" r:id="rId4"/>
    <sheet name="Budget Template Rev 1.12.16 (2" sheetId="4" state="hidden" r:id="rId5"/>
  </sheets>
  <externalReferences>
    <externalReference r:id="rId6"/>
    <externalReference r:id="rId7"/>
  </externalReferences>
  <definedNames>
    <definedName name="print" localSheetId="0">#REF!</definedName>
    <definedName name="print" localSheetId="4">#REF!</definedName>
    <definedName name="print">#REF!</definedName>
    <definedName name="_xlnm.Print_Area" localSheetId="0">Budget!$A$1:$K$188</definedName>
    <definedName name="_xlnm.Print_Area" localSheetId="4">'Budget Template Rev 1.12.16 (2'!$A$1:$K$369</definedName>
    <definedName name="_xlnm.Print_Area">#REF!</definedName>
    <definedName name="RFA" localSheetId="0">'[1]Detailed Budget (NDI Format)'!#REF!</definedName>
    <definedName name="RFA" localSheetId="4">'[1]Detailed Budget (NDI Format)'!#REF!</definedName>
    <definedName name="RFA">'[1]Detailed Budget (NDI Format)'!#REF!</definedName>
    <definedName name="Salaryinf">[2]Links!$A$5</definedName>
    <definedName name="tcnfringe" localSheetId="0">[1]Links!#REF!</definedName>
    <definedName name="tcnfringe" localSheetId="4">[1]Links!#REF!</definedName>
    <definedName name="tcnfringe">[1]Links!#REF!</definedName>
    <definedName name="Template_Rang" localSheetId="0">#REF!</definedName>
    <definedName name="Template_Rang" localSheetId="4">#REF!</definedName>
    <definedName name="Template_Rang">#REF!</definedName>
    <definedName name="usaid" localSheetId="0">'[1]Detailed Budget (NDI Format)'!#REF!</definedName>
    <definedName name="usaid" localSheetId="4">'[1]Detailed Budget (NDI Format)'!#REF!</definedName>
    <definedName name="usaid">'[1]Detailed Budget (NDI Format)'!#REF!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4" i="2" l="1"/>
  <c r="M49" i="2"/>
  <c r="I32" i="2"/>
  <c r="Z364" i="3"/>
  <c r="Z369" i="3"/>
  <c r="Z391" i="3"/>
  <c r="D146" i="2"/>
  <c r="L146" i="2"/>
  <c r="L147" i="2"/>
  <c r="I30" i="2"/>
  <c r="I38" i="2"/>
  <c r="L186" i="2"/>
  <c r="H159" i="2"/>
  <c r="E31" i="2"/>
  <c r="K31" i="2"/>
  <c r="H164" i="2"/>
  <c r="E32" i="2"/>
  <c r="J164" i="2"/>
  <c r="G32" i="2"/>
  <c r="K32" i="2"/>
  <c r="Q364" i="3"/>
  <c r="Q369" i="3"/>
  <c r="Q391" i="3"/>
  <c r="D145" i="2"/>
  <c r="J145" i="2"/>
  <c r="J147" i="2"/>
  <c r="G30" i="2"/>
  <c r="K30" i="2"/>
  <c r="K38" i="2"/>
  <c r="M186" i="2"/>
  <c r="I39" i="2"/>
  <c r="G38" i="2"/>
  <c r="J186" i="2"/>
  <c r="G39" i="2"/>
  <c r="H323" i="3"/>
  <c r="H328" i="3"/>
  <c r="H350" i="3"/>
  <c r="D39" i="5"/>
  <c r="H39" i="5"/>
  <c r="Q323" i="3"/>
  <c r="Q328" i="3"/>
  <c r="Q350" i="3"/>
  <c r="D40" i="5"/>
  <c r="J40" i="5"/>
  <c r="Z323" i="3"/>
  <c r="Z328" i="3"/>
  <c r="Z350" i="3"/>
  <c r="D41" i="5"/>
  <c r="L41" i="5"/>
  <c r="L42" i="5"/>
  <c r="I10" i="5"/>
  <c r="H94" i="2"/>
  <c r="H100" i="2"/>
  <c r="D33" i="2"/>
  <c r="J94" i="2"/>
  <c r="J100" i="2"/>
  <c r="F33" i="2"/>
  <c r="L94" i="2"/>
  <c r="L100" i="2"/>
  <c r="H33" i="2"/>
  <c r="J33" i="2"/>
  <c r="H364" i="3"/>
  <c r="H369" i="3"/>
  <c r="H391" i="3"/>
  <c r="D144" i="2"/>
  <c r="H144" i="2"/>
  <c r="H147" i="2"/>
  <c r="E30" i="2"/>
  <c r="E38" i="2"/>
  <c r="H186" i="2"/>
  <c r="H55" i="5"/>
  <c r="M55" i="5"/>
  <c r="H46" i="5"/>
  <c r="M46" i="5"/>
  <c r="J22" i="5"/>
  <c r="J33" i="5"/>
  <c r="M29" i="5"/>
  <c r="L22" i="5"/>
  <c r="L33" i="5"/>
  <c r="H22" i="5"/>
  <c r="H33" i="5"/>
  <c r="D153" i="2"/>
  <c r="D152" i="2"/>
  <c r="D151" i="2"/>
  <c r="H431" i="3"/>
  <c r="M183" i="2"/>
  <c r="M182" i="2"/>
  <c r="L183" i="2"/>
  <c r="L182" i="2"/>
  <c r="H183" i="2"/>
  <c r="H182" i="2"/>
  <c r="J177" i="2"/>
  <c r="M177" i="2"/>
  <c r="M179" i="2"/>
  <c r="J183" i="2"/>
  <c r="J182" i="2"/>
  <c r="M178" i="2"/>
  <c r="L178" i="2"/>
  <c r="L177" i="2"/>
  <c r="J178" i="2"/>
  <c r="H178" i="2"/>
  <c r="H177" i="2"/>
  <c r="M174" i="2"/>
  <c r="M173" i="2"/>
  <c r="M172" i="2"/>
  <c r="L173" i="2"/>
  <c r="L172" i="2"/>
  <c r="J173" i="2"/>
  <c r="J172" i="2"/>
  <c r="H172" i="2"/>
  <c r="M169" i="2"/>
  <c r="M167" i="2"/>
  <c r="M168" i="2"/>
  <c r="L168" i="2"/>
  <c r="L167" i="2"/>
  <c r="J168" i="2"/>
  <c r="J167" i="2"/>
  <c r="H168" i="2"/>
  <c r="H167" i="2"/>
  <c r="M163" i="2"/>
  <c r="M162" i="2"/>
  <c r="J163" i="2"/>
  <c r="H163" i="2"/>
  <c r="J158" i="2"/>
  <c r="M158" i="2"/>
  <c r="M156" i="2"/>
  <c r="M157" i="2"/>
  <c r="J157" i="2"/>
  <c r="L157" i="2"/>
  <c r="L158" i="2"/>
  <c r="J156" i="2"/>
  <c r="H158" i="2"/>
  <c r="H157" i="2"/>
  <c r="H138" i="2"/>
  <c r="J141" i="2"/>
  <c r="L141" i="2"/>
  <c r="L139" i="2"/>
  <c r="L140" i="2"/>
  <c r="L138" i="2"/>
  <c r="J140" i="2"/>
  <c r="J139" i="2"/>
  <c r="J138" i="2"/>
  <c r="H141" i="2"/>
  <c r="M122" i="2"/>
  <c r="M123" i="2"/>
  <c r="M124" i="2"/>
  <c r="M125" i="2"/>
  <c r="M126" i="2"/>
  <c r="L122" i="2"/>
  <c r="L127" i="2"/>
  <c r="J122" i="2"/>
  <c r="J127" i="2"/>
  <c r="H127" i="2"/>
  <c r="H122" i="2"/>
  <c r="M109" i="2"/>
  <c r="L109" i="2"/>
  <c r="J109" i="2"/>
  <c r="H109" i="2"/>
  <c r="M105" i="2"/>
  <c r="M106" i="2"/>
  <c r="M107" i="2"/>
  <c r="M108" i="2"/>
  <c r="M104" i="2"/>
  <c r="L104" i="2"/>
  <c r="J104" i="2"/>
  <c r="H104" i="2"/>
  <c r="M95" i="2"/>
  <c r="M96" i="2"/>
  <c r="M97" i="2"/>
  <c r="M98" i="2"/>
  <c r="M99" i="2"/>
  <c r="L95" i="2"/>
  <c r="L96" i="2"/>
  <c r="L97" i="2"/>
  <c r="L98" i="2"/>
  <c r="L99" i="2"/>
  <c r="J95" i="2"/>
  <c r="J96" i="2"/>
  <c r="J97" i="2"/>
  <c r="J98" i="2"/>
  <c r="J99" i="2"/>
  <c r="M94" i="2"/>
  <c r="M100" i="2"/>
  <c r="M90" i="2"/>
  <c r="M86" i="2"/>
  <c r="M87" i="2"/>
  <c r="M88" i="2"/>
  <c r="M89" i="2"/>
  <c r="L90" i="2"/>
  <c r="L86" i="2"/>
  <c r="J86" i="2"/>
  <c r="H86" i="2"/>
  <c r="L79" i="2"/>
  <c r="J81" i="2"/>
  <c r="J80" i="2"/>
  <c r="J79" i="2"/>
  <c r="H81" i="2"/>
  <c r="H80" i="2"/>
  <c r="H79" i="2"/>
  <c r="J59" i="2"/>
  <c r="H59" i="2"/>
  <c r="J60" i="2"/>
  <c r="M51" i="2"/>
  <c r="M52" i="2"/>
  <c r="M53" i="2"/>
  <c r="M54" i="2"/>
  <c r="M55" i="2"/>
  <c r="M56" i="2"/>
  <c r="L49" i="2"/>
  <c r="J49" i="2"/>
  <c r="H330" i="3"/>
  <c r="Z325" i="3"/>
  <c r="Z326" i="3"/>
  <c r="Z327" i="3"/>
  <c r="Z330" i="3"/>
  <c r="Z331" i="3"/>
  <c r="Z332" i="3"/>
  <c r="Z335" i="3"/>
  <c r="Z333" i="3"/>
  <c r="Z334" i="3"/>
  <c r="Z337" i="3"/>
  <c r="Z338" i="3"/>
  <c r="Z339" i="3"/>
  <c r="Z340" i="3"/>
  <c r="Z341" i="3"/>
  <c r="Z344" i="3"/>
  <c r="Z345" i="3"/>
  <c r="Z346" i="3"/>
  <c r="Z349" i="3"/>
  <c r="Z347" i="3"/>
  <c r="Z348" i="3"/>
  <c r="Q325" i="3"/>
  <c r="Q326" i="3"/>
  <c r="Q327" i="3"/>
  <c r="Q330" i="3"/>
  <c r="Q331" i="3"/>
  <c r="Q332" i="3"/>
  <c r="Q333" i="3"/>
  <c r="Q334" i="3"/>
  <c r="Q337" i="3"/>
  <c r="Q338" i="3"/>
  <c r="Q339" i="3"/>
  <c r="Q342" i="3"/>
  <c r="Q340" i="3"/>
  <c r="Q341" i="3"/>
  <c r="Q344" i="3"/>
  <c r="Q345" i="3"/>
  <c r="Q346" i="3"/>
  <c r="Q347" i="3"/>
  <c r="Q348" i="3"/>
  <c r="H325" i="3"/>
  <c r="H326" i="3"/>
  <c r="H327" i="3"/>
  <c r="H331" i="3"/>
  <c r="H332" i="3"/>
  <c r="H333" i="3"/>
  <c r="H335" i="3"/>
  <c r="H334" i="3"/>
  <c r="H337" i="3"/>
  <c r="H338" i="3"/>
  <c r="H339" i="3"/>
  <c r="H342" i="3"/>
  <c r="H340" i="3"/>
  <c r="H341" i="3"/>
  <c r="H344" i="3"/>
  <c r="H345" i="3"/>
  <c r="H346" i="3"/>
  <c r="H347" i="3"/>
  <c r="H348" i="3"/>
  <c r="Z316" i="3"/>
  <c r="Z317" i="3"/>
  <c r="Z318" i="3"/>
  <c r="Z321" i="3"/>
  <c r="Z319" i="3"/>
  <c r="Z320" i="3"/>
  <c r="Q316" i="3"/>
  <c r="Q317" i="3"/>
  <c r="Q318" i="3"/>
  <c r="Q319" i="3"/>
  <c r="Q320" i="3"/>
  <c r="H316" i="3"/>
  <c r="H317" i="3"/>
  <c r="H318" i="3"/>
  <c r="H321" i="3"/>
  <c r="H319" i="3"/>
  <c r="H320" i="3"/>
  <c r="Z17" i="3"/>
  <c r="Z18" i="3"/>
  <c r="Z19" i="3"/>
  <c r="Z20" i="3"/>
  <c r="Z24" i="3"/>
  <c r="Z25" i="3"/>
  <c r="Z26" i="3"/>
  <c r="Z27" i="3"/>
  <c r="Z28" i="3"/>
  <c r="Z31" i="3"/>
  <c r="Z32" i="3"/>
  <c r="Z33" i="3"/>
  <c r="Z34" i="3"/>
  <c r="Z35" i="3"/>
  <c r="Z38" i="3"/>
  <c r="Z39" i="3"/>
  <c r="Z40" i="3"/>
  <c r="Z43" i="3"/>
  <c r="Z41" i="3"/>
  <c r="Z42" i="3"/>
  <c r="Z45" i="3"/>
  <c r="Z46" i="3"/>
  <c r="Z47" i="3"/>
  <c r="Z48" i="3"/>
  <c r="Z49" i="3"/>
  <c r="Z52" i="3"/>
  <c r="Z53" i="3"/>
  <c r="Z54" i="3"/>
  <c r="Z57" i="3"/>
  <c r="Z55" i="3"/>
  <c r="Z56" i="3"/>
  <c r="Z59" i="3"/>
  <c r="Z60" i="3"/>
  <c r="Z61" i="3"/>
  <c r="Z62" i="3"/>
  <c r="Z63" i="3"/>
  <c r="Z66" i="3"/>
  <c r="Z67" i="3"/>
  <c r="Z68" i="3"/>
  <c r="Z71" i="3"/>
  <c r="Z69" i="3"/>
  <c r="Z70" i="3"/>
  <c r="Z73" i="3"/>
  <c r="Z74" i="3"/>
  <c r="Z75" i="3"/>
  <c r="Z76" i="3"/>
  <c r="Z77" i="3"/>
  <c r="Z80" i="3"/>
  <c r="Z81" i="3"/>
  <c r="Z82" i="3"/>
  <c r="Z85" i="3"/>
  <c r="Z83" i="3"/>
  <c r="Z84" i="3"/>
  <c r="Z87" i="3"/>
  <c r="Z88" i="3"/>
  <c r="Z89" i="3"/>
  <c r="Z90" i="3"/>
  <c r="Z91" i="3"/>
  <c r="Z94" i="3"/>
  <c r="Z95" i="3"/>
  <c r="Z96" i="3"/>
  <c r="Z99" i="3"/>
  <c r="Z97" i="3"/>
  <c r="Z98" i="3"/>
  <c r="Z101" i="3"/>
  <c r="Z102" i="3"/>
  <c r="Z103" i="3"/>
  <c r="Z104" i="3"/>
  <c r="Z105" i="3"/>
  <c r="Z108" i="3"/>
  <c r="Z109" i="3"/>
  <c r="Z110" i="3"/>
  <c r="Z113" i="3"/>
  <c r="Z111" i="3"/>
  <c r="Z112" i="3"/>
  <c r="Z115" i="3"/>
  <c r="Z116" i="3"/>
  <c r="Z117" i="3"/>
  <c r="Z118" i="3"/>
  <c r="Z119" i="3"/>
  <c r="Z122" i="3"/>
  <c r="Z123" i="3"/>
  <c r="Z124" i="3"/>
  <c r="Z127" i="3"/>
  <c r="Z125" i="3"/>
  <c r="Z126" i="3"/>
  <c r="Z129" i="3"/>
  <c r="Z130" i="3"/>
  <c r="Z131" i="3"/>
  <c r="Z132" i="3"/>
  <c r="Z133" i="3"/>
  <c r="Z136" i="3"/>
  <c r="Z137" i="3"/>
  <c r="Z138" i="3"/>
  <c r="Z141" i="3"/>
  <c r="Z139" i="3"/>
  <c r="Z140" i="3"/>
  <c r="Z143" i="3"/>
  <c r="Z144" i="3"/>
  <c r="Z145" i="3"/>
  <c r="Z146" i="3"/>
  <c r="Z147" i="3"/>
  <c r="Z150" i="3"/>
  <c r="Z151" i="3"/>
  <c r="Z152" i="3"/>
  <c r="Z153" i="3"/>
  <c r="Z154" i="3"/>
  <c r="Z155" i="3"/>
  <c r="H136" i="3"/>
  <c r="H17" i="3"/>
  <c r="H18" i="3"/>
  <c r="H19" i="3"/>
  <c r="H20" i="3"/>
  <c r="H22" i="3"/>
  <c r="H24" i="3"/>
  <c r="H25" i="3"/>
  <c r="H26" i="3"/>
  <c r="H27" i="3"/>
  <c r="H28" i="3"/>
  <c r="H31" i="3"/>
  <c r="H32" i="3"/>
  <c r="H33" i="3"/>
  <c r="H34" i="3"/>
  <c r="H35" i="3"/>
  <c r="H36" i="3"/>
  <c r="H38" i="3"/>
  <c r="H39" i="3"/>
  <c r="H40" i="3"/>
  <c r="H41" i="3"/>
  <c r="H42" i="3"/>
  <c r="H45" i="3"/>
  <c r="H46" i="3"/>
  <c r="H47" i="3"/>
  <c r="H48" i="3"/>
  <c r="H49" i="3"/>
  <c r="H50" i="3"/>
  <c r="H52" i="3"/>
  <c r="H53" i="3"/>
  <c r="H54" i="3"/>
  <c r="H55" i="3"/>
  <c r="H56" i="3"/>
  <c r="H59" i="3"/>
  <c r="H64" i="3"/>
  <c r="H60" i="3"/>
  <c r="H61" i="3"/>
  <c r="H62" i="3"/>
  <c r="H63" i="3"/>
  <c r="H66" i="3"/>
  <c r="H67" i="3"/>
  <c r="H68" i="3"/>
  <c r="H71" i="3"/>
  <c r="H69" i="3"/>
  <c r="H70" i="3"/>
  <c r="H73" i="3"/>
  <c r="H74" i="3"/>
  <c r="H75" i="3"/>
  <c r="H76" i="3"/>
  <c r="H77" i="3"/>
  <c r="H78" i="3"/>
  <c r="H80" i="3"/>
  <c r="H81" i="3"/>
  <c r="H82" i="3"/>
  <c r="H83" i="3"/>
  <c r="H84" i="3"/>
  <c r="H87" i="3"/>
  <c r="H88" i="3"/>
  <c r="H89" i="3"/>
  <c r="H90" i="3"/>
  <c r="H91" i="3"/>
  <c r="H92" i="3"/>
  <c r="H94" i="3"/>
  <c r="H95" i="3"/>
  <c r="H96" i="3"/>
  <c r="H97" i="3"/>
  <c r="H98" i="3"/>
  <c r="H101" i="3"/>
  <c r="H102" i="3"/>
  <c r="H103" i="3"/>
  <c r="H104" i="3"/>
  <c r="H105" i="3"/>
  <c r="H106" i="3"/>
  <c r="H108" i="3"/>
  <c r="H109" i="3"/>
  <c r="H110" i="3"/>
  <c r="H111" i="3"/>
  <c r="H112" i="3"/>
  <c r="H115" i="3"/>
  <c r="H120" i="3"/>
  <c r="H116" i="3"/>
  <c r="H117" i="3"/>
  <c r="H118" i="3"/>
  <c r="H119" i="3"/>
  <c r="H122" i="3"/>
  <c r="H123" i="3"/>
  <c r="H124" i="3"/>
  <c r="H127" i="3"/>
  <c r="H125" i="3"/>
  <c r="H126" i="3"/>
  <c r="H129" i="3"/>
  <c r="H130" i="3"/>
  <c r="H131" i="3"/>
  <c r="H132" i="3"/>
  <c r="H133" i="3"/>
  <c r="H134" i="3"/>
  <c r="H137" i="3"/>
  <c r="H138" i="3"/>
  <c r="H139" i="3"/>
  <c r="H140" i="3"/>
  <c r="H143" i="3"/>
  <c r="H144" i="3"/>
  <c r="H145" i="3"/>
  <c r="H146" i="3"/>
  <c r="H147" i="3"/>
  <c r="H148" i="3"/>
  <c r="H150" i="3"/>
  <c r="H151" i="3"/>
  <c r="H152" i="3"/>
  <c r="H153" i="3"/>
  <c r="H154" i="3"/>
  <c r="Q17" i="3"/>
  <c r="Q18" i="3"/>
  <c r="Q19" i="3"/>
  <c r="Q20" i="3"/>
  <c r="Q24" i="3"/>
  <c r="Q25" i="3"/>
  <c r="Q26" i="3"/>
  <c r="Q27" i="3"/>
  <c r="Q28" i="3"/>
  <c r="Q31" i="3"/>
  <c r="Q32" i="3"/>
  <c r="Q33" i="3"/>
  <c r="Q34" i="3"/>
  <c r="Q35" i="3"/>
  <c r="Q38" i="3"/>
  <c r="Q39" i="3"/>
  <c r="Q40" i="3"/>
  <c r="Q43" i="3"/>
  <c r="Q41" i="3"/>
  <c r="Q42" i="3"/>
  <c r="Q45" i="3"/>
  <c r="Q46" i="3"/>
  <c r="Q47" i="3"/>
  <c r="Q48" i="3"/>
  <c r="Q49" i="3"/>
  <c r="Q52" i="3"/>
  <c r="Q53" i="3"/>
  <c r="Q54" i="3"/>
  <c r="Q57" i="3"/>
  <c r="Q55" i="3"/>
  <c r="Q56" i="3"/>
  <c r="Q59" i="3"/>
  <c r="Q60" i="3"/>
  <c r="Q61" i="3"/>
  <c r="Q62" i="3"/>
  <c r="Q63" i="3"/>
  <c r="Q66" i="3"/>
  <c r="Q67" i="3"/>
  <c r="Q68" i="3"/>
  <c r="Q69" i="3"/>
  <c r="Q70" i="3"/>
  <c r="Q71" i="3"/>
  <c r="Q73" i="3"/>
  <c r="Q74" i="3"/>
  <c r="Q75" i="3"/>
  <c r="Q76" i="3"/>
  <c r="Q77" i="3"/>
  <c r="Q80" i="3"/>
  <c r="Q81" i="3"/>
  <c r="Q82" i="3"/>
  <c r="Q85" i="3"/>
  <c r="Q83" i="3"/>
  <c r="Q84" i="3"/>
  <c r="Q87" i="3"/>
  <c r="Q88" i="3"/>
  <c r="Q89" i="3"/>
  <c r="Q90" i="3"/>
  <c r="Q91" i="3"/>
  <c r="Q94" i="3"/>
  <c r="Q95" i="3"/>
  <c r="Q96" i="3"/>
  <c r="Q99" i="3"/>
  <c r="Q97" i="3"/>
  <c r="Q98" i="3"/>
  <c r="Q101" i="3"/>
  <c r="Q102" i="3"/>
  <c r="Q103" i="3"/>
  <c r="Q104" i="3"/>
  <c r="Q105" i="3"/>
  <c r="Q108" i="3"/>
  <c r="Q109" i="3"/>
  <c r="Q110" i="3"/>
  <c r="Q113" i="3"/>
  <c r="Q111" i="3"/>
  <c r="Q112" i="3"/>
  <c r="Q115" i="3"/>
  <c r="Q116" i="3"/>
  <c r="Q117" i="3"/>
  <c r="Q118" i="3"/>
  <c r="Q119" i="3"/>
  <c r="Q122" i="3"/>
  <c r="Q123" i="3"/>
  <c r="Q124" i="3"/>
  <c r="Q125" i="3"/>
  <c r="Q126" i="3"/>
  <c r="Q127" i="3"/>
  <c r="Q129" i="3"/>
  <c r="Q130" i="3"/>
  <c r="Q131" i="3"/>
  <c r="Q132" i="3"/>
  <c r="Q133" i="3"/>
  <c r="Q136" i="3"/>
  <c r="Q137" i="3"/>
  <c r="Q138" i="3"/>
  <c r="Q141" i="3"/>
  <c r="Q139" i="3"/>
  <c r="Q140" i="3"/>
  <c r="Q143" i="3"/>
  <c r="Q144" i="3"/>
  <c r="Q145" i="3"/>
  <c r="Q146" i="3"/>
  <c r="Q147" i="3"/>
  <c r="Q150" i="3"/>
  <c r="Q151" i="3"/>
  <c r="Q152" i="3"/>
  <c r="Q155" i="3"/>
  <c r="Q153" i="3"/>
  <c r="Q154" i="3"/>
  <c r="Q170" i="3"/>
  <c r="Q171" i="3"/>
  <c r="Q172" i="3"/>
  <c r="Q173" i="3"/>
  <c r="Q174" i="3"/>
  <c r="Q177" i="3"/>
  <c r="Q179" i="3"/>
  <c r="Q180" i="3"/>
  <c r="Q181" i="3"/>
  <c r="Q182" i="3"/>
  <c r="Q184" i="3"/>
  <c r="Q185" i="3"/>
  <c r="Q186" i="3"/>
  <c r="Q187" i="3"/>
  <c r="Q188" i="3"/>
  <c r="Q191" i="3"/>
  <c r="Q192" i="3"/>
  <c r="Q193" i="3"/>
  <c r="Q194" i="3"/>
  <c r="Q195" i="3"/>
  <c r="Q196" i="3"/>
  <c r="Q198" i="3"/>
  <c r="Q199" i="3"/>
  <c r="Q200" i="3"/>
  <c r="Q201" i="3"/>
  <c r="Q202" i="3"/>
  <c r="Q205" i="3"/>
  <c r="Q206" i="3"/>
  <c r="Q207" i="3"/>
  <c r="Q208" i="3"/>
  <c r="Q209" i="3"/>
  <c r="Q210" i="3"/>
  <c r="Q212" i="3"/>
  <c r="Q213" i="3"/>
  <c r="Q214" i="3"/>
  <c r="Q215" i="3"/>
  <c r="Q216" i="3"/>
  <c r="Q219" i="3"/>
  <c r="Q224" i="3"/>
  <c r="Q220" i="3"/>
  <c r="Q221" i="3"/>
  <c r="Q222" i="3"/>
  <c r="Q223" i="3"/>
  <c r="Q226" i="3"/>
  <c r="Q227" i="3"/>
  <c r="Q228" i="3"/>
  <c r="Q231" i="3"/>
  <c r="Q229" i="3"/>
  <c r="Q230" i="3"/>
  <c r="Q233" i="3"/>
  <c r="Q234" i="3"/>
  <c r="Q235" i="3"/>
  <c r="Q236" i="3"/>
  <c r="Q237" i="3"/>
  <c r="Q238" i="3"/>
  <c r="Q240" i="3"/>
  <c r="Q241" i="3"/>
  <c r="Q242" i="3"/>
  <c r="Q243" i="3"/>
  <c r="Q244" i="3"/>
  <c r="Q247" i="3"/>
  <c r="Q248" i="3"/>
  <c r="Q249" i="3"/>
  <c r="Q250" i="3"/>
  <c r="Q251" i="3"/>
  <c r="Q252" i="3"/>
  <c r="Q254" i="3"/>
  <c r="Q255" i="3"/>
  <c r="Q256" i="3"/>
  <c r="Q257" i="3"/>
  <c r="Q258" i="3"/>
  <c r="Q261" i="3"/>
  <c r="Q262" i="3"/>
  <c r="Q263" i="3"/>
  <c r="Q264" i="3"/>
  <c r="Q265" i="3"/>
  <c r="Q266" i="3"/>
  <c r="Q268" i="3"/>
  <c r="Q269" i="3"/>
  <c r="Q270" i="3"/>
  <c r="Q271" i="3"/>
  <c r="Q272" i="3"/>
  <c r="Q275" i="3"/>
  <c r="Q280" i="3"/>
  <c r="Q276" i="3"/>
  <c r="Q277" i="3"/>
  <c r="Q278" i="3"/>
  <c r="Q279" i="3"/>
  <c r="Q282" i="3"/>
  <c r="Q283" i="3"/>
  <c r="Q284" i="3"/>
  <c r="Q287" i="3"/>
  <c r="Q285" i="3"/>
  <c r="Q286" i="3"/>
  <c r="Q289" i="3"/>
  <c r="Q290" i="3"/>
  <c r="Q291" i="3"/>
  <c r="Q292" i="3"/>
  <c r="Q293" i="3"/>
  <c r="Q294" i="3"/>
  <c r="Q296" i="3"/>
  <c r="Q297" i="3"/>
  <c r="Q298" i="3"/>
  <c r="Q299" i="3"/>
  <c r="Q300" i="3"/>
  <c r="Q303" i="3"/>
  <c r="Q304" i="3"/>
  <c r="Q305" i="3"/>
  <c r="Q306" i="3"/>
  <c r="Q307" i="3"/>
  <c r="Q308" i="3"/>
  <c r="H170" i="3"/>
  <c r="H171" i="3"/>
  <c r="H172" i="3"/>
  <c r="H175" i="3"/>
  <c r="H173" i="3"/>
  <c r="H174" i="3"/>
  <c r="H177" i="3"/>
  <c r="H178" i="3"/>
  <c r="H180" i="3"/>
  <c r="H181" i="3"/>
  <c r="H184" i="3"/>
  <c r="H185" i="3"/>
  <c r="H186" i="3"/>
  <c r="H187" i="3"/>
  <c r="H188" i="3"/>
  <c r="H189" i="3"/>
  <c r="H191" i="3"/>
  <c r="H192" i="3"/>
  <c r="H193" i="3"/>
  <c r="H194" i="3"/>
  <c r="H195" i="3"/>
  <c r="H198" i="3"/>
  <c r="H199" i="3"/>
  <c r="H200" i="3"/>
  <c r="H203" i="3"/>
  <c r="H201" i="3"/>
  <c r="H202" i="3"/>
  <c r="H205" i="3"/>
  <c r="H206" i="3"/>
  <c r="H207" i="3"/>
  <c r="H208" i="3"/>
  <c r="H209" i="3"/>
  <c r="H212" i="3"/>
  <c r="H213" i="3"/>
  <c r="H214" i="3"/>
  <c r="H217" i="3"/>
  <c r="H215" i="3"/>
  <c r="H216" i="3"/>
  <c r="H219" i="3"/>
  <c r="H220" i="3"/>
  <c r="H221" i="3"/>
  <c r="H222" i="3"/>
  <c r="H223" i="3"/>
  <c r="H226" i="3"/>
  <c r="H227" i="3"/>
  <c r="H228" i="3"/>
  <c r="H231" i="3"/>
  <c r="H229" i="3"/>
  <c r="H230" i="3"/>
  <c r="H233" i="3"/>
  <c r="H234" i="3"/>
  <c r="H235" i="3"/>
  <c r="H236" i="3"/>
  <c r="H237" i="3"/>
  <c r="H240" i="3"/>
  <c r="H241" i="3"/>
  <c r="H242" i="3"/>
  <c r="H243" i="3"/>
  <c r="H244" i="3"/>
  <c r="H245" i="3"/>
  <c r="H247" i="3"/>
  <c r="H248" i="3"/>
  <c r="H249" i="3"/>
  <c r="H250" i="3"/>
  <c r="H251" i="3"/>
  <c r="H254" i="3"/>
  <c r="H255" i="3"/>
  <c r="H256" i="3"/>
  <c r="H259" i="3"/>
  <c r="H257" i="3"/>
  <c r="H258" i="3"/>
  <c r="H261" i="3"/>
  <c r="H262" i="3"/>
  <c r="H263" i="3"/>
  <c r="H264" i="3"/>
  <c r="H265" i="3"/>
  <c r="H268" i="3"/>
  <c r="H269" i="3"/>
  <c r="H270" i="3"/>
  <c r="H273" i="3"/>
  <c r="H271" i="3"/>
  <c r="H272" i="3"/>
  <c r="H275" i="3"/>
  <c r="H276" i="3"/>
  <c r="H277" i="3"/>
  <c r="H278" i="3"/>
  <c r="H279" i="3"/>
  <c r="H282" i="3"/>
  <c r="H283" i="3"/>
  <c r="H284" i="3"/>
  <c r="H287" i="3"/>
  <c r="H285" i="3"/>
  <c r="H286" i="3"/>
  <c r="H289" i="3"/>
  <c r="H290" i="3"/>
  <c r="H291" i="3"/>
  <c r="H292" i="3"/>
  <c r="H293" i="3"/>
  <c r="H296" i="3"/>
  <c r="H297" i="3"/>
  <c r="H298" i="3"/>
  <c r="H299" i="3"/>
  <c r="H300" i="3"/>
  <c r="H301" i="3"/>
  <c r="H303" i="3"/>
  <c r="H304" i="3"/>
  <c r="H305" i="3"/>
  <c r="H306" i="3"/>
  <c r="H307" i="3"/>
  <c r="H23" i="5"/>
  <c r="M23" i="5"/>
  <c r="J23" i="5"/>
  <c r="L23" i="5"/>
  <c r="H371" i="3"/>
  <c r="Q371" i="3"/>
  <c r="H404" i="3"/>
  <c r="H405" i="3"/>
  <c r="H406" i="3"/>
  <c r="H407" i="3"/>
  <c r="H408" i="3"/>
  <c r="H411" i="3"/>
  <c r="H412" i="3"/>
  <c r="H413" i="3"/>
  <c r="H416" i="3"/>
  <c r="H414" i="3"/>
  <c r="H415" i="3"/>
  <c r="H418" i="3"/>
  <c r="H419" i="3"/>
  <c r="H420" i="3"/>
  <c r="H421" i="3"/>
  <c r="H422" i="3"/>
  <c r="H425" i="3"/>
  <c r="H426" i="3"/>
  <c r="H427" i="3"/>
  <c r="H430" i="3"/>
  <c r="H428" i="3"/>
  <c r="H429" i="3"/>
  <c r="Q404" i="3"/>
  <c r="Q405" i="3"/>
  <c r="Q406" i="3"/>
  <c r="Q407" i="3"/>
  <c r="Q408" i="3"/>
  <c r="Q411" i="3"/>
  <c r="Q412" i="3"/>
  <c r="Q413" i="3"/>
  <c r="Q416" i="3"/>
  <c r="Q414" i="3"/>
  <c r="Q415" i="3"/>
  <c r="Q418" i="3"/>
  <c r="Q419" i="3"/>
  <c r="Q420" i="3"/>
  <c r="Q421" i="3"/>
  <c r="Q422" i="3"/>
  <c r="Q425" i="3"/>
  <c r="Q426" i="3"/>
  <c r="Q427" i="3"/>
  <c r="Q430" i="3"/>
  <c r="Q428" i="3"/>
  <c r="Q429" i="3"/>
  <c r="H365" i="3"/>
  <c r="H366" i="3"/>
  <c r="H367" i="3"/>
  <c r="H368" i="3"/>
  <c r="H372" i="3"/>
  <c r="H373" i="3"/>
  <c r="H374" i="3"/>
  <c r="H375" i="3"/>
  <c r="H378" i="3"/>
  <c r="H383" i="3"/>
  <c r="H379" i="3"/>
  <c r="H380" i="3"/>
  <c r="H381" i="3"/>
  <c r="H382" i="3"/>
  <c r="H385" i="3"/>
  <c r="H386" i="3"/>
  <c r="H387" i="3"/>
  <c r="H388" i="3"/>
  <c r="H389" i="3"/>
  <c r="Q365" i="3"/>
  <c r="Q366" i="3"/>
  <c r="Q367" i="3"/>
  <c r="Q368" i="3"/>
  <c r="Q372" i="3"/>
  <c r="Q373" i="3"/>
  <c r="Q374" i="3"/>
  <c r="Q375" i="3"/>
  <c r="Q378" i="3"/>
  <c r="Q379" i="3"/>
  <c r="Q380" i="3"/>
  <c r="Q381" i="3"/>
  <c r="Q382" i="3"/>
  <c r="Q383" i="3"/>
  <c r="Q385" i="3"/>
  <c r="Q386" i="3"/>
  <c r="Q387" i="3"/>
  <c r="Q388" i="3"/>
  <c r="Q389" i="3"/>
  <c r="H113" i="2"/>
  <c r="J113" i="2"/>
  <c r="L113" i="2"/>
  <c r="M113" i="2"/>
  <c r="J46" i="5"/>
  <c r="L46" i="5"/>
  <c r="L51" i="5"/>
  <c r="I11" i="5"/>
  <c r="H47" i="5"/>
  <c r="M47" i="5"/>
  <c r="J47" i="5"/>
  <c r="L47" i="5"/>
  <c r="H48" i="5"/>
  <c r="M48" i="5"/>
  <c r="J48" i="5"/>
  <c r="L48" i="5"/>
  <c r="H49" i="5"/>
  <c r="M49" i="5"/>
  <c r="J49" i="5"/>
  <c r="J51" i="5"/>
  <c r="H11" i="5"/>
  <c r="J11" i="5"/>
  <c r="L49" i="5"/>
  <c r="H50" i="5"/>
  <c r="M50" i="5"/>
  <c r="J50" i="5"/>
  <c r="L50" i="5"/>
  <c r="Z371" i="3"/>
  <c r="H24" i="5"/>
  <c r="M24" i="5"/>
  <c r="H25" i="5"/>
  <c r="M25" i="5"/>
  <c r="H26" i="5"/>
  <c r="M26" i="5"/>
  <c r="H27" i="5"/>
  <c r="M27" i="5"/>
  <c r="H28" i="5"/>
  <c r="M28" i="5"/>
  <c r="H29" i="5"/>
  <c r="J24" i="5"/>
  <c r="J25" i="5"/>
  <c r="J26" i="5"/>
  <c r="J27" i="5"/>
  <c r="J28" i="5"/>
  <c r="J29" i="5"/>
  <c r="L24" i="5"/>
  <c r="L25" i="5"/>
  <c r="L26" i="5"/>
  <c r="L27" i="5"/>
  <c r="L28" i="5"/>
  <c r="L29" i="5"/>
  <c r="H60" i="5"/>
  <c r="G12" i="5"/>
  <c r="H56" i="5"/>
  <c r="M56" i="5"/>
  <c r="H57" i="5"/>
  <c r="M57" i="5"/>
  <c r="H58" i="5"/>
  <c r="M58" i="5"/>
  <c r="H59" i="5"/>
  <c r="M59" i="5"/>
  <c r="J55" i="5"/>
  <c r="J56" i="5"/>
  <c r="J57" i="5"/>
  <c r="J60" i="5"/>
  <c r="H12" i="5"/>
  <c r="J58" i="5"/>
  <c r="J59" i="5"/>
  <c r="L55" i="5"/>
  <c r="L56" i="5"/>
  <c r="L57" i="5"/>
  <c r="L58" i="5"/>
  <c r="L59" i="5"/>
  <c r="H139" i="2"/>
  <c r="H140" i="2"/>
  <c r="I29" i="2"/>
  <c r="Z425" i="3"/>
  <c r="Z426" i="3"/>
  <c r="Z427" i="3"/>
  <c r="Z430" i="3"/>
  <c r="Z428" i="3"/>
  <c r="Z429" i="3"/>
  <c r="Z404" i="3"/>
  <c r="Z405" i="3"/>
  <c r="Z406" i="3"/>
  <c r="Z407" i="3"/>
  <c r="Z408" i="3"/>
  <c r="Z411" i="3"/>
  <c r="Z412" i="3"/>
  <c r="Z413" i="3"/>
  <c r="Z416" i="3"/>
  <c r="Z414" i="3"/>
  <c r="Z415" i="3"/>
  <c r="Z418" i="3"/>
  <c r="Z423" i="3"/>
  <c r="Z419" i="3"/>
  <c r="Z420" i="3"/>
  <c r="Z421" i="3"/>
  <c r="Z422" i="3"/>
  <c r="H173" i="2"/>
  <c r="J184" i="2"/>
  <c r="G36" i="2"/>
  <c r="Z385" i="3"/>
  <c r="Z386" i="3"/>
  <c r="Z387" i="3"/>
  <c r="Z388" i="3"/>
  <c r="Z389" i="3"/>
  <c r="Z365" i="3"/>
  <c r="Z366" i="3"/>
  <c r="Z367" i="3"/>
  <c r="Z368" i="3"/>
  <c r="Z372" i="3"/>
  <c r="Z373" i="3"/>
  <c r="Z376" i="3"/>
  <c r="Z374" i="3"/>
  <c r="Z375" i="3"/>
  <c r="Z378" i="3"/>
  <c r="Z379" i="3"/>
  <c r="Z380" i="3"/>
  <c r="Z381" i="3"/>
  <c r="Z382" i="3"/>
  <c r="Z383" i="3"/>
  <c r="H125" i="2"/>
  <c r="J125" i="2"/>
  <c r="L125" i="2"/>
  <c r="H126" i="2"/>
  <c r="J126" i="2"/>
  <c r="L126" i="2"/>
  <c r="H123" i="2"/>
  <c r="J123" i="2"/>
  <c r="L123" i="2"/>
  <c r="H124" i="2"/>
  <c r="J124" i="2"/>
  <c r="L124" i="2"/>
  <c r="L80" i="2"/>
  <c r="L81" i="2"/>
  <c r="H87" i="2"/>
  <c r="H88" i="2"/>
  <c r="H89" i="2"/>
  <c r="J87" i="2"/>
  <c r="J88" i="2"/>
  <c r="J89" i="2"/>
  <c r="L87" i="2"/>
  <c r="L88" i="2"/>
  <c r="L89" i="2"/>
  <c r="H95" i="2"/>
  <c r="H96" i="2"/>
  <c r="H97" i="2"/>
  <c r="H98" i="2"/>
  <c r="H99" i="2"/>
  <c r="H105" i="2"/>
  <c r="H106" i="2"/>
  <c r="H107" i="2"/>
  <c r="H108" i="2"/>
  <c r="J105" i="2"/>
  <c r="J106" i="2"/>
  <c r="J107" i="2"/>
  <c r="J108" i="2"/>
  <c r="L105" i="2"/>
  <c r="L106" i="2"/>
  <c r="L107" i="2"/>
  <c r="L108" i="2"/>
  <c r="H114" i="2"/>
  <c r="H115" i="2"/>
  <c r="H116" i="2"/>
  <c r="H117" i="2"/>
  <c r="M117" i="2"/>
  <c r="J114" i="2"/>
  <c r="J115" i="2"/>
  <c r="J116" i="2"/>
  <c r="J117" i="2"/>
  <c r="L114" i="2"/>
  <c r="L115" i="2"/>
  <c r="L116" i="2"/>
  <c r="L117" i="2"/>
  <c r="H49" i="2"/>
  <c r="H50" i="2"/>
  <c r="H51" i="2"/>
  <c r="H52" i="2"/>
  <c r="H53" i="2"/>
  <c r="H54" i="2"/>
  <c r="H55" i="2"/>
  <c r="H56" i="2"/>
  <c r="J50" i="2"/>
  <c r="J51" i="2"/>
  <c r="J52" i="2"/>
  <c r="J53" i="2"/>
  <c r="J54" i="2"/>
  <c r="J55" i="2"/>
  <c r="J56" i="2"/>
  <c r="L50" i="2"/>
  <c r="L51" i="2"/>
  <c r="L52" i="2"/>
  <c r="L53" i="2"/>
  <c r="L54" i="2"/>
  <c r="L55" i="2"/>
  <c r="L56" i="2"/>
  <c r="Z205" i="3"/>
  <c r="Z206" i="3"/>
  <c r="Z207" i="3"/>
  <c r="Z210" i="3"/>
  <c r="Z208" i="3"/>
  <c r="Z209" i="3"/>
  <c r="Z212" i="3"/>
  <c r="Z213" i="3"/>
  <c r="Z214" i="3"/>
  <c r="Z215" i="3"/>
  <c r="Z216" i="3"/>
  <c r="Z219" i="3"/>
  <c r="Z220" i="3"/>
  <c r="Z221" i="3"/>
  <c r="Z224" i="3"/>
  <c r="Z222" i="3"/>
  <c r="Z223" i="3"/>
  <c r="Z226" i="3"/>
  <c r="Z227" i="3"/>
  <c r="Z228" i="3"/>
  <c r="Z229" i="3"/>
  <c r="Z230" i="3"/>
  <c r="Z233" i="3"/>
  <c r="Z234" i="3"/>
  <c r="Z235" i="3"/>
  <c r="Z238" i="3"/>
  <c r="Z236" i="3"/>
  <c r="Z237" i="3"/>
  <c r="Z240" i="3"/>
  <c r="Z241" i="3"/>
  <c r="Z242" i="3"/>
  <c r="Z243" i="3"/>
  <c r="Z244" i="3"/>
  <c r="Z247" i="3"/>
  <c r="Z248" i="3"/>
  <c r="Z249" i="3"/>
  <c r="Z252" i="3"/>
  <c r="Z250" i="3"/>
  <c r="Z251" i="3"/>
  <c r="Z254" i="3"/>
  <c r="Z255" i="3"/>
  <c r="Z256" i="3"/>
  <c r="Z257" i="3"/>
  <c r="Z258" i="3"/>
  <c r="Z261" i="3"/>
  <c r="Z262" i="3"/>
  <c r="Z263" i="3"/>
  <c r="Z266" i="3"/>
  <c r="Z264" i="3"/>
  <c r="Z265" i="3"/>
  <c r="Z268" i="3"/>
  <c r="Z269" i="3"/>
  <c r="Z270" i="3"/>
  <c r="Z271" i="3"/>
  <c r="Z272" i="3"/>
  <c r="Z275" i="3"/>
  <c r="Z276" i="3"/>
  <c r="Z277" i="3"/>
  <c r="Z280" i="3"/>
  <c r="Z278" i="3"/>
  <c r="Z279" i="3"/>
  <c r="Z282" i="3"/>
  <c r="Z283" i="3"/>
  <c r="Z284" i="3"/>
  <c r="Z285" i="3"/>
  <c r="Z286" i="3"/>
  <c r="Z289" i="3"/>
  <c r="Z290" i="3"/>
  <c r="Z291" i="3"/>
  <c r="Z294" i="3"/>
  <c r="Z292" i="3"/>
  <c r="Z293" i="3"/>
  <c r="Z296" i="3"/>
  <c r="Z297" i="3"/>
  <c r="Z298" i="3"/>
  <c r="Z299" i="3"/>
  <c r="Z300" i="3"/>
  <c r="Z303" i="3"/>
  <c r="Z304" i="3"/>
  <c r="Z305" i="3"/>
  <c r="Z308" i="3"/>
  <c r="Z306" i="3"/>
  <c r="Z307" i="3"/>
  <c r="Z191" i="3"/>
  <c r="Z192" i="3"/>
  <c r="Z193" i="3"/>
  <c r="Z194" i="3"/>
  <c r="Z195" i="3"/>
  <c r="Z198" i="3"/>
  <c r="Z199" i="3"/>
  <c r="Z200" i="3"/>
  <c r="Z203" i="3"/>
  <c r="Z201" i="3"/>
  <c r="Z202" i="3"/>
  <c r="Z170" i="3"/>
  <c r="Z171" i="3"/>
  <c r="Z172" i="3"/>
  <c r="Z173" i="3"/>
  <c r="Z174" i="3"/>
  <c r="Z177" i="3"/>
  <c r="Z179" i="3"/>
  <c r="Z182" i="3"/>
  <c r="Z180" i="3"/>
  <c r="Z181" i="3"/>
  <c r="Z184" i="3"/>
  <c r="Z185" i="3"/>
  <c r="Z186" i="3"/>
  <c r="Z187" i="3"/>
  <c r="Z188" i="3"/>
  <c r="M79" i="2"/>
  <c r="M80" i="2"/>
  <c r="M81" i="2"/>
  <c r="I31" i="2"/>
  <c r="I33" i="2"/>
  <c r="I34" i="2"/>
  <c r="I36" i="2"/>
  <c r="I35" i="2"/>
  <c r="Z398" i="3"/>
  <c r="Z397" i="3"/>
  <c r="Z399" i="3"/>
  <c r="Z402" i="3"/>
  <c r="Z400" i="3"/>
  <c r="Z401" i="3"/>
  <c r="Z357" i="3"/>
  <c r="Z362" i="3"/>
  <c r="Z358" i="3"/>
  <c r="Z359" i="3"/>
  <c r="Z360" i="3"/>
  <c r="Z361" i="3"/>
  <c r="Z163" i="3"/>
  <c r="Z164" i="3"/>
  <c r="Z165" i="3"/>
  <c r="Z168" i="3"/>
  <c r="Z166" i="3"/>
  <c r="Z167" i="3"/>
  <c r="Z10" i="3"/>
  <c r="Z15" i="3"/>
  <c r="Z11" i="3"/>
  <c r="Z12" i="3"/>
  <c r="Z13" i="3"/>
  <c r="Z14" i="3"/>
  <c r="L169" i="2"/>
  <c r="L174" i="2"/>
  <c r="L179" i="2"/>
  <c r="Q401" i="3"/>
  <c r="Q400" i="3"/>
  <c r="Q399" i="3"/>
  <c r="Q398" i="3"/>
  <c r="Q397" i="3"/>
  <c r="Q361" i="3"/>
  <c r="Q360" i="3"/>
  <c r="Q359" i="3"/>
  <c r="Q358" i="3"/>
  <c r="Q357" i="3"/>
  <c r="Q167" i="3"/>
  <c r="Q166" i="3"/>
  <c r="Q165" i="3"/>
  <c r="Q164" i="3"/>
  <c r="Q163" i="3"/>
  <c r="Q168" i="3"/>
  <c r="Q14" i="3"/>
  <c r="Q13" i="3"/>
  <c r="Q12" i="3"/>
  <c r="Q11" i="3"/>
  <c r="Q10" i="3"/>
  <c r="H401" i="3"/>
  <c r="H400" i="3"/>
  <c r="H399" i="3"/>
  <c r="H398" i="3"/>
  <c r="H397" i="3"/>
  <c r="H361" i="3"/>
  <c r="H360" i="3"/>
  <c r="H359" i="3"/>
  <c r="H358" i="3"/>
  <c r="H357" i="3"/>
  <c r="H362" i="3"/>
  <c r="H167" i="3"/>
  <c r="H166" i="3"/>
  <c r="H165" i="3"/>
  <c r="H164" i="3"/>
  <c r="H163" i="3"/>
  <c r="H12" i="3"/>
  <c r="H13" i="3"/>
  <c r="H14" i="3"/>
  <c r="H11" i="3"/>
  <c r="H10" i="3"/>
  <c r="Q402" i="3"/>
  <c r="H402" i="3"/>
  <c r="H168" i="3"/>
  <c r="Q362" i="3"/>
  <c r="Q15" i="3"/>
  <c r="J366" i="4"/>
  <c r="J365" i="4"/>
  <c r="J367" i="4"/>
  <c r="G36" i="4"/>
  <c r="H366" i="4"/>
  <c r="H365" i="4"/>
  <c r="H360" i="4"/>
  <c r="H362" i="4"/>
  <c r="H361" i="4"/>
  <c r="K361" i="4"/>
  <c r="J361" i="4"/>
  <c r="J360" i="4"/>
  <c r="J362" i="4"/>
  <c r="J355" i="4"/>
  <c r="J356" i="4"/>
  <c r="J357" i="4"/>
  <c r="G34" i="4"/>
  <c r="H356" i="4"/>
  <c r="H355" i="4"/>
  <c r="H357" i="4"/>
  <c r="E34" i="4"/>
  <c r="I34" i="4"/>
  <c r="K355" i="4"/>
  <c r="J350" i="4"/>
  <c r="J352" i="4"/>
  <c r="J351" i="4"/>
  <c r="H351" i="4"/>
  <c r="K351" i="4"/>
  <c r="H350" i="4"/>
  <c r="J346" i="4"/>
  <c r="K346" i="4"/>
  <c r="K347" i="4"/>
  <c r="H346" i="4"/>
  <c r="J345" i="4"/>
  <c r="J347" i="4"/>
  <c r="G32" i="4"/>
  <c r="H345" i="4"/>
  <c r="H340" i="4"/>
  <c r="H342" i="4"/>
  <c r="H341" i="4"/>
  <c r="K341" i="4"/>
  <c r="J341" i="4"/>
  <c r="J340" i="4"/>
  <c r="J342" i="4"/>
  <c r="G31" i="4"/>
  <c r="H335" i="4"/>
  <c r="K335" i="4"/>
  <c r="J335" i="4"/>
  <c r="J334" i="4"/>
  <c r="H334" i="4"/>
  <c r="K334" i="4"/>
  <c r="J333" i="4"/>
  <c r="H333" i="4"/>
  <c r="K333" i="4"/>
  <c r="J332" i="4"/>
  <c r="H332" i="4"/>
  <c r="J330" i="4"/>
  <c r="H330" i="4"/>
  <c r="K330" i="4"/>
  <c r="J329" i="4"/>
  <c r="H329" i="4"/>
  <c r="K329" i="4"/>
  <c r="J328" i="4"/>
  <c r="K328" i="4"/>
  <c r="H328" i="4"/>
  <c r="J327" i="4"/>
  <c r="H327" i="4"/>
  <c r="K327" i="4"/>
  <c r="K337" i="4"/>
  <c r="H322" i="4"/>
  <c r="J322" i="4"/>
  <c r="K322" i="4"/>
  <c r="J321" i="4"/>
  <c r="H321" i="4"/>
  <c r="K321" i="4"/>
  <c r="J320" i="4"/>
  <c r="K320" i="4"/>
  <c r="H320" i="4"/>
  <c r="J309" i="4"/>
  <c r="H309" i="4"/>
  <c r="K309" i="4"/>
  <c r="D308" i="4"/>
  <c r="H308" i="4"/>
  <c r="J307" i="4"/>
  <c r="K307" i="4"/>
  <c r="H307" i="4"/>
  <c r="D306" i="4"/>
  <c r="J306" i="4"/>
  <c r="H306" i="4"/>
  <c r="K306" i="4"/>
  <c r="D305" i="4"/>
  <c r="J305" i="4"/>
  <c r="J300" i="4"/>
  <c r="H300" i="4"/>
  <c r="K300" i="4"/>
  <c r="J299" i="4"/>
  <c r="K299" i="4"/>
  <c r="H299" i="4"/>
  <c r="J298" i="4"/>
  <c r="H298" i="4"/>
  <c r="K298" i="4"/>
  <c r="H297" i="4"/>
  <c r="J297" i="4"/>
  <c r="K297" i="4"/>
  <c r="J296" i="4"/>
  <c r="H296" i="4"/>
  <c r="J291" i="4"/>
  <c r="H291" i="4"/>
  <c r="H290" i="4"/>
  <c r="J290" i="4"/>
  <c r="K290" i="4"/>
  <c r="J289" i="4"/>
  <c r="K289" i="4"/>
  <c r="H289" i="4"/>
  <c r="J288" i="4"/>
  <c r="H288" i="4"/>
  <c r="K288" i="4"/>
  <c r="J287" i="4"/>
  <c r="J292" i="4"/>
  <c r="F34" i="4"/>
  <c r="H287" i="4"/>
  <c r="J282" i="4"/>
  <c r="H282" i="4"/>
  <c r="K282" i="4"/>
  <c r="J281" i="4"/>
  <c r="H281" i="4"/>
  <c r="K281" i="4"/>
  <c r="J280" i="4"/>
  <c r="K280" i="4"/>
  <c r="H280" i="4"/>
  <c r="H279" i="4"/>
  <c r="K279" i="4"/>
  <c r="J279" i="4"/>
  <c r="J278" i="4"/>
  <c r="H278" i="4"/>
  <c r="K278" i="4"/>
  <c r="J277" i="4"/>
  <c r="H277" i="4"/>
  <c r="K277" i="4"/>
  <c r="J276" i="4"/>
  <c r="H276" i="4"/>
  <c r="J275" i="4"/>
  <c r="H275" i="4"/>
  <c r="K275" i="4"/>
  <c r="J274" i="4"/>
  <c r="H274" i="4"/>
  <c r="J269" i="4"/>
  <c r="H269" i="4"/>
  <c r="J268" i="4"/>
  <c r="H268" i="4"/>
  <c r="K268" i="4"/>
  <c r="H267" i="4"/>
  <c r="K267" i="4"/>
  <c r="K270" i="4"/>
  <c r="J267" i="4"/>
  <c r="J266" i="4"/>
  <c r="J270" i="4"/>
  <c r="H266" i="4"/>
  <c r="H261" i="4"/>
  <c r="J261" i="4"/>
  <c r="K261" i="4"/>
  <c r="J260" i="4"/>
  <c r="H260" i="4"/>
  <c r="K260" i="4"/>
  <c r="J259" i="4"/>
  <c r="K259" i="4"/>
  <c r="H259" i="4"/>
  <c r="J257" i="4"/>
  <c r="H257" i="4"/>
  <c r="K257" i="4"/>
  <c r="H256" i="4"/>
  <c r="J256" i="4"/>
  <c r="K256" i="4"/>
  <c r="J255" i="4"/>
  <c r="H255" i="4"/>
  <c r="K255" i="4"/>
  <c r="J254" i="4"/>
  <c r="K254" i="4"/>
  <c r="H254" i="4"/>
  <c r="J252" i="4"/>
  <c r="H252" i="4"/>
  <c r="J251" i="4"/>
  <c r="H251" i="4"/>
  <c r="K251" i="4"/>
  <c r="J250" i="4"/>
  <c r="K250" i="4"/>
  <c r="H250" i="4"/>
  <c r="J249" i="4"/>
  <c r="H249" i="4"/>
  <c r="K249" i="4"/>
  <c r="J247" i="4"/>
  <c r="H247" i="4"/>
  <c r="K247" i="4"/>
  <c r="J246" i="4"/>
  <c r="H246" i="4"/>
  <c r="K246" i="4"/>
  <c r="H245" i="4"/>
  <c r="K245" i="4"/>
  <c r="J245" i="4"/>
  <c r="H244" i="4"/>
  <c r="K244" i="4"/>
  <c r="J244" i="4"/>
  <c r="J242" i="4"/>
  <c r="H242" i="4"/>
  <c r="D241" i="4"/>
  <c r="D240" i="4"/>
  <c r="H240" i="4"/>
  <c r="J240" i="4"/>
  <c r="K240" i="4"/>
  <c r="J239" i="4"/>
  <c r="H239" i="4"/>
  <c r="K239" i="4"/>
  <c r="D237" i="4"/>
  <c r="I232" i="4"/>
  <c r="J232" i="4"/>
  <c r="G232" i="4"/>
  <c r="H232" i="4"/>
  <c r="K232" i="4"/>
  <c r="I231" i="4"/>
  <c r="J231" i="4"/>
  <c r="G231" i="4"/>
  <c r="H231" i="4"/>
  <c r="K231" i="4"/>
  <c r="I230" i="4"/>
  <c r="J230" i="4"/>
  <c r="G230" i="4"/>
  <c r="H230" i="4"/>
  <c r="J229" i="4"/>
  <c r="H229" i="4"/>
  <c r="K229" i="4"/>
  <c r="I227" i="4"/>
  <c r="J227" i="4"/>
  <c r="G227" i="4"/>
  <c r="H227" i="4"/>
  <c r="K227" i="4"/>
  <c r="I226" i="4"/>
  <c r="J226" i="4"/>
  <c r="K226" i="4"/>
  <c r="G226" i="4"/>
  <c r="H226" i="4"/>
  <c r="I225" i="4"/>
  <c r="J225" i="4"/>
  <c r="G225" i="4"/>
  <c r="H225" i="4"/>
  <c r="J224" i="4"/>
  <c r="H224" i="4"/>
  <c r="K224" i="4"/>
  <c r="I222" i="4"/>
  <c r="J222" i="4"/>
  <c r="G222" i="4"/>
  <c r="H222" i="4"/>
  <c r="K222" i="4"/>
  <c r="I221" i="4"/>
  <c r="J221" i="4"/>
  <c r="G221" i="4"/>
  <c r="H221" i="4"/>
  <c r="I220" i="4"/>
  <c r="J220" i="4"/>
  <c r="G220" i="4"/>
  <c r="H220" i="4"/>
  <c r="K220" i="4"/>
  <c r="J219" i="4"/>
  <c r="H219" i="4"/>
  <c r="K219" i="4"/>
  <c r="I217" i="4"/>
  <c r="J217" i="4"/>
  <c r="G217" i="4"/>
  <c r="H217" i="4"/>
  <c r="G216" i="4"/>
  <c r="H216" i="4"/>
  <c r="I216" i="4"/>
  <c r="J216" i="4"/>
  <c r="I215" i="4"/>
  <c r="J215" i="4"/>
  <c r="G215" i="4"/>
  <c r="H215" i="4"/>
  <c r="K215" i="4"/>
  <c r="J214" i="4"/>
  <c r="H214" i="4"/>
  <c r="K214" i="4"/>
  <c r="I212" i="4"/>
  <c r="J212" i="4"/>
  <c r="G212" i="4"/>
  <c r="H212" i="4"/>
  <c r="K212" i="4"/>
  <c r="I211" i="4"/>
  <c r="J211" i="4"/>
  <c r="G211" i="4"/>
  <c r="H211" i="4"/>
  <c r="K211" i="4"/>
  <c r="I210" i="4"/>
  <c r="J210" i="4"/>
  <c r="G210" i="4"/>
  <c r="H210" i="4"/>
  <c r="K210" i="4"/>
  <c r="J209" i="4"/>
  <c r="H209" i="4"/>
  <c r="K209" i="4"/>
  <c r="I207" i="4"/>
  <c r="J207" i="4"/>
  <c r="G207" i="4"/>
  <c r="H207" i="4"/>
  <c r="K207" i="4"/>
  <c r="I206" i="4"/>
  <c r="J206" i="4"/>
  <c r="G206" i="4"/>
  <c r="H206" i="4"/>
  <c r="K206" i="4"/>
  <c r="I205" i="4"/>
  <c r="J205" i="4"/>
  <c r="G205" i="4"/>
  <c r="H205" i="4"/>
  <c r="K205" i="4"/>
  <c r="J204" i="4"/>
  <c r="H204" i="4"/>
  <c r="K204" i="4"/>
  <c r="I202" i="4"/>
  <c r="J202" i="4"/>
  <c r="G202" i="4"/>
  <c r="H202" i="4"/>
  <c r="K202" i="4"/>
  <c r="I201" i="4"/>
  <c r="J201" i="4"/>
  <c r="G201" i="4"/>
  <c r="H201" i="4"/>
  <c r="K201" i="4"/>
  <c r="I200" i="4"/>
  <c r="J200" i="4"/>
  <c r="G200" i="4"/>
  <c r="H200" i="4"/>
  <c r="K200" i="4"/>
  <c r="J199" i="4"/>
  <c r="H199" i="4"/>
  <c r="I197" i="4"/>
  <c r="J197" i="4"/>
  <c r="G197" i="4"/>
  <c r="H197" i="4"/>
  <c r="K197" i="4"/>
  <c r="I196" i="4"/>
  <c r="J196" i="4"/>
  <c r="G196" i="4"/>
  <c r="H196" i="4"/>
  <c r="K196" i="4"/>
  <c r="I195" i="4"/>
  <c r="J195" i="4"/>
  <c r="G195" i="4"/>
  <c r="H195" i="4"/>
  <c r="K195" i="4"/>
  <c r="J194" i="4"/>
  <c r="H194" i="4"/>
  <c r="K194" i="4"/>
  <c r="I192" i="4"/>
  <c r="J192" i="4"/>
  <c r="G192" i="4"/>
  <c r="H192" i="4"/>
  <c r="K192" i="4"/>
  <c r="I191" i="4"/>
  <c r="J191" i="4"/>
  <c r="G191" i="4"/>
  <c r="H191" i="4"/>
  <c r="I190" i="4"/>
  <c r="J190" i="4"/>
  <c r="K190" i="4"/>
  <c r="G190" i="4"/>
  <c r="H190" i="4"/>
  <c r="J189" i="4"/>
  <c r="H189" i="4"/>
  <c r="K189" i="4"/>
  <c r="I187" i="4"/>
  <c r="J187" i="4"/>
  <c r="G187" i="4"/>
  <c r="H187" i="4"/>
  <c r="I186" i="4"/>
  <c r="J186" i="4"/>
  <c r="G186" i="4"/>
  <c r="H186" i="4"/>
  <c r="I185" i="4"/>
  <c r="J185" i="4"/>
  <c r="G185" i="4"/>
  <c r="H185" i="4"/>
  <c r="K185" i="4"/>
  <c r="J184" i="4"/>
  <c r="H184" i="4"/>
  <c r="K184" i="4"/>
  <c r="I182" i="4"/>
  <c r="J182" i="4"/>
  <c r="G182" i="4"/>
  <c r="H182" i="4"/>
  <c r="I181" i="4"/>
  <c r="J181" i="4"/>
  <c r="G181" i="4"/>
  <c r="H181" i="4"/>
  <c r="K181" i="4"/>
  <c r="I180" i="4"/>
  <c r="J180" i="4"/>
  <c r="G180" i="4"/>
  <c r="H180" i="4"/>
  <c r="J179" i="4"/>
  <c r="H179" i="4"/>
  <c r="K179" i="4"/>
  <c r="I177" i="4"/>
  <c r="J177" i="4"/>
  <c r="G177" i="4"/>
  <c r="H177" i="4"/>
  <c r="G176" i="4"/>
  <c r="H176" i="4"/>
  <c r="I176" i="4"/>
  <c r="J176" i="4"/>
  <c r="I175" i="4"/>
  <c r="J175" i="4"/>
  <c r="G175" i="4"/>
  <c r="H175" i="4"/>
  <c r="K175" i="4"/>
  <c r="J174" i="4"/>
  <c r="H174" i="4"/>
  <c r="K174" i="4"/>
  <c r="I172" i="4"/>
  <c r="J172" i="4"/>
  <c r="G172" i="4"/>
  <c r="H172" i="4"/>
  <c r="K172" i="4"/>
  <c r="I171" i="4"/>
  <c r="J171" i="4"/>
  <c r="G171" i="4"/>
  <c r="H171" i="4"/>
  <c r="K171" i="4"/>
  <c r="I170" i="4"/>
  <c r="J170" i="4"/>
  <c r="G170" i="4"/>
  <c r="H170" i="4"/>
  <c r="K170" i="4"/>
  <c r="J169" i="4"/>
  <c r="H169" i="4"/>
  <c r="K169" i="4"/>
  <c r="I167" i="4"/>
  <c r="J167" i="4"/>
  <c r="G167" i="4"/>
  <c r="H167" i="4"/>
  <c r="I166" i="4"/>
  <c r="J166" i="4"/>
  <c r="G166" i="4"/>
  <c r="H166" i="4"/>
  <c r="K166" i="4"/>
  <c r="I165" i="4"/>
  <c r="J165" i="4"/>
  <c r="G165" i="4"/>
  <c r="H165" i="4"/>
  <c r="K165" i="4"/>
  <c r="J164" i="4"/>
  <c r="H164" i="4"/>
  <c r="K164" i="4"/>
  <c r="I162" i="4"/>
  <c r="J162" i="4"/>
  <c r="G162" i="4"/>
  <c r="H162" i="4"/>
  <c r="I161" i="4"/>
  <c r="J161" i="4"/>
  <c r="G161" i="4"/>
  <c r="H161" i="4"/>
  <c r="K161" i="4"/>
  <c r="I160" i="4"/>
  <c r="J160" i="4"/>
  <c r="G160" i="4"/>
  <c r="H160" i="4"/>
  <c r="J159" i="4"/>
  <c r="K159" i="4"/>
  <c r="H159" i="4"/>
  <c r="I157" i="4"/>
  <c r="J157" i="4"/>
  <c r="G157" i="4"/>
  <c r="H157" i="4"/>
  <c r="I156" i="4"/>
  <c r="J156" i="4"/>
  <c r="G156" i="4"/>
  <c r="H156" i="4"/>
  <c r="K156" i="4"/>
  <c r="I155" i="4"/>
  <c r="J155" i="4"/>
  <c r="G155" i="4"/>
  <c r="H155" i="4"/>
  <c r="K155" i="4"/>
  <c r="J154" i="4"/>
  <c r="H154" i="4"/>
  <c r="K154" i="4"/>
  <c r="I152" i="4"/>
  <c r="J152" i="4"/>
  <c r="K152" i="4"/>
  <c r="G152" i="4"/>
  <c r="H152" i="4"/>
  <c r="I151" i="4"/>
  <c r="J151" i="4"/>
  <c r="G151" i="4"/>
  <c r="H151" i="4"/>
  <c r="I150" i="4"/>
  <c r="J150" i="4"/>
  <c r="G150" i="4"/>
  <c r="H150" i="4"/>
  <c r="J149" i="4"/>
  <c r="H149" i="4"/>
  <c r="K149" i="4"/>
  <c r="I147" i="4"/>
  <c r="J147" i="4"/>
  <c r="G147" i="4"/>
  <c r="H147" i="4"/>
  <c r="I146" i="4"/>
  <c r="J146" i="4"/>
  <c r="G146" i="4"/>
  <c r="H146" i="4"/>
  <c r="I145" i="4"/>
  <c r="J145" i="4"/>
  <c r="G145" i="4"/>
  <c r="H145" i="4"/>
  <c r="K145" i="4"/>
  <c r="J144" i="4"/>
  <c r="H144" i="4"/>
  <c r="K144" i="4"/>
  <c r="I142" i="4"/>
  <c r="J142" i="4"/>
  <c r="G142" i="4"/>
  <c r="H142" i="4"/>
  <c r="I141" i="4"/>
  <c r="J141" i="4"/>
  <c r="K141" i="4"/>
  <c r="G141" i="4"/>
  <c r="H141" i="4"/>
  <c r="I140" i="4"/>
  <c r="J140" i="4"/>
  <c r="G140" i="4"/>
  <c r="H140" i="4"/>
  <c r="J139" i="4"/>
  <c r="H139" i="4"/>
  <c r="K139" i="4"/>
  <c r="I137" i="4"/>
  <c r="J137" i="4"/>
  <c r="G137" i="4"/>
  <c r="H137" i="4"/>
  <c r="G136" i="4"/>
  <c r="H136" i="4"/>
  <c r="K136" i="4"/>
  <c r="I136" i="4"/>
  <c r="J136" i="4"/>
  <c r="I135" i="4"/>
  <c r="J135" i="4"/>
  <c r="G135" i="4"/>
  <c r="H135" i="4"/>
  <c r="K135" i="4"/>
  <c r="J134" i="4"/>
  <c r="H134" i="4"/>
  <c r="K134" i="4"/>
  <c r="I132" i="4"/>
  <c r="J132" i="4"/>
  <c r="G132" i="4"/>
  <c r="H132" i="4"/>
  <c r="K132" i="4"/>
  <c r="I131" i="4"/>
  <c r="J131" i="4"/>
  <c r="G131" i="4"/>
  <c r="H131" i="4"/>
  <c r="K131" i="4"/>
  <c r="I130" i="4"/>
  <c r="J130" i="4"/>
  <c r="G130" i="4"/>
  <c r="H130" i="4"/>
  <c r="K130" i="4"/>
  <c r="J129" i="4"/>
  <c r="H129" i="4"/>
  <c r="K129" i="4"/>
  <c r="I127" i="4"/>
  <c r="J127" i="4"/>
  <c r="G127" i="4"/>
  <c r="H127" i="4"/>
  <c r="I126" i="4"/>
  <c r="J126" i="4"/>
  <c r="K126" i="4"/>
  <c r="G126" i="4"/>
  <c r="H126" i="4"/>
  <c r="I125" i="4"/>
  <c r="J125" i="4"/>
  <c r="G125" i="4"/>
  <c r="H125" i="4"/>
  <c r="J124" i="4"/>
  <c r="H124" i="4"/>
  <c r="K124" i="4"/>
  <c r="I122" i="4"/>
  <c r="J122" i="4"/>
  <c r="G122" i="4"/>
  <c r="H122" i="4"/>
  <c r="K122" i="4"/>
  <c r="I121" i="4"/>
  <c r="J121" i="4"/>
  <c r="G121" i="4"/>
  <c r="H121" i="4"/>
  <c r="K121" i="4"/>
  <c r="I120" i="4"/>
  <c r="J120" i="4"/>
  <c r="G120" i="4"/>
  <c r="H120" i="4"/>
  <c r="J119" i="4"/>
  <c r="H119" i="4"/>
  <c r="I117" i="4"/>
  <c r="J117" i="4"/>
  <c r="G117" i="4"/>
  <c r="H117" i="4"/>
  <c r="K117" i="4"/>
  <c r="I116" i="4"/>
  <c r="J116" i="4"/>
  <c r="G116" i="4"/>
  <c r="H116" i="4"/>
  <c r="I115" i="4"/>
  <c r="J115" i="4"/>
  <c r="G115" i="4"/>
  <c r="H115" i="4"/>
  <c r="K115" i="4"/>
  <c r="J114" i="4"/>
  <c r="H114" i="4"/>
  <c r="K114" i="4"/>
  <c r="I112" i="4"/>
  <c r="J112" i="4"/>
  <c r="G112" i="4"/>
  <c r="H112" i="4"/>
  <c r="K112" i="4"/>
  <c r="I111" i="4"/>
  <c r="J111" i="4"/>
  <c r="G111" i="4"/>
  <c r="H111" i="4"/>
  <c r="K111" i="4"/>
  <c r="I110" i="4"/>
  <c r="J110" i="4"/>
  <c r="G110" i="4"/>
  <c r="H110" i="4"/>
  <c r="J109" i="4"/>
  <c r="H109" i="4"/>
  <c r="K109" i="4"/>
  <c r="I107" i="4"/>
  <c r="J107" i="4"/>
  <c r="G107" i="4"/>
  <c r="H107" i="4"/>
  <c r="K107" i="4"/>
  <c r="I106" i="4"/>
  <c r="J106" i="4"/>
  <c r="G106" i="4"/>
  <c r="H106" i="4"/>
  <c r="K106" i="4"/>
  <c r="I105" i="4"/>
  <c r="J105" i="4"/>
  <c r="G105" i="4"/>
  <c r="H105" i="4"/>
  <c r="K105" i="4"/>
  <c r="H104" i="4"/>
  <c r="J104" i="4"/>
  <c r="K104" i="4"/>
  <c r="I102" i="4"/>
  <c r="J102" i="4"/>
  <c r="G102" i="4"/>
  <c r="H102" i="4"/>
  <c r="K102" i="4"/>
  <c r="I101" i="4"/>
  <c r="J101" i="4"/>
  <c r="G101" i="4"/>
  <c r="H101" i="4"/>
  <c r="I100" i="4"/>
  <c r="J100" i="4"/>
  <c r="K100" i="4"/>
  <c r="G100" i="4"/>
  <c r="H100" i="4"/>
  <c r="J99" i="4"/>
  <c r="K99" i="4"/>
  <c r="H99" i="4"/>
  <c r="I97" i="4"/>
  <c r="J97" i="4"/>
  <c r="K97" i="4"/>
  <c r="G97" i="4"/>
  <c r="H97" i="4"/>
  <c r="I96" i="4"/>
  <c r="J96" i="4"/>
  <c r="G96" i="4"/>
  <c r="H96" i="4"/>
  <c r="K96" i="4"/>
  <c r="I95" i="4"/>
  <c r="J95" i="4"/>
  <c r="G95" i="4"/>
  <c r="H95" i="4"/>
  <c r="K95" i="4"/>
  <c r="H94" i="4"/>
  <c r="J94" i="4"/>
  <c r="K94" i="4"/>
  <c r="I92" i="4"/>
  <c r="J92" i="4"/>
  <c r="G92" i="4"/>
  <c r="H92" i="4"/>
  <c r="K92" i="4"/>
  <c r="I91" i="4"/>
  <c r="J91" i="4"/>
  <c r="G91" i="4"/>
  <c r="H91" i="4"/>
  <c r="I90" i="4"/>
  <c r="J90" i="4"/>
  <c r="G90" i="4"/>
  <c r="H90" i="4"/>
  <c r="K90" i="4"/>
  <c r="J89" i="4"/>
  <c r="H89" i="4"/>
  <c r="K89" i="4"/>
  <c r="I87" i="4"/>
  <c r="J87" i="4"/>
  <c r="G87" i="4"/>
  <c r="H87" i="4"/>
  <c r="I86" i="4"/>
  <c r="J86" i="4"/>
  <c r="K86" i="4"/>
  <c r="G86" i="4"/>
  <c r="H86" i="4"/>
  <c r="I85" i="4"/>
  <c r="J85" i="4"/>
  <c r="G85" i="4"/>
  <c r="H85" i="4"/>
  <c r="K85" i="4"/>
  <c r="H84" i="4"/>
  <c r="J84" i="4"/>
  <c r="K84" i="4"/>
  <c r="I82" i="4"/>
  <c r="J82" i="4"/>
  <c r="G82" i="4"/>
  <c r="H82" i="4"/>
  <c r="K82" i="4"/>
  <c r="I81" i="4"/>
  <c r="J81" i="4"/>
  <c r="G81" i="4"/>
  <c r="H81" i="4"/>
  <c r="K81" i="4"/>
  <c r="I80" i="4"/>
  <c r="J80" i="4"/>
  <c r="G80" i="4"/>
  <c r="H80" i="4"/>
  <c r="K80" i="4"/>
  <c r="J79" i="4"/>
  <c r="H79" i="4"/>
  <c r="K79" i="4"/>
  <c r="I77" i="4"/>
  <c r="J77" i="4"/>
  <c r="G77" i="4"/>
  <c r="H77" i="4"/>
  <c r="I76" i="4"/>
  <c r="J76" i="4"/>
  <c r="G76" i="4"/>
  <c r="H76" i="4"/>
  <c r="I75" i="4"/>
  <c r="J75" i="4"/>
  <c r="K75" i="4"/>
  <c r="G75" i="4"/>
  <c r="H75" i="4"/>
  <c r="H74" i="4"/>
  <c r="J74" i="4"/>
  <c r="K74" i="4"/>
  <c r="I72" i="4"/>
  <c r="J72" i="4"/>
  <c r="G72" i="4"/>
  <c r="H72" i="4"/>
  <c r="K72" i="4"/>
  <c r="I71" i="4"/>
  <c r="G71" i="4"/>
  <c r="D71" i="4"/>
  <c r="J71" i="4"/>
  <c r="H71" i="4"/>
  <c r="K71" i="4"/>
  <c r="I70" i="4"/>
  <c r="G70" i="4"/>
  <c r="D70" i="4"/>
  <c r="H69" i="4"/>
  <c r="J69" i="4"/>
  <c r="K69" i="4"/>
  <c r="I67" i="4"/>
  <c r="J67" i="4"/>
  <c r="G67" i="4"/>
  <c r="H67" i="4"/>
  <c r="K67" i="4"/>
  <c r="I66" i="4"/>
  <c r="J66" i="4"/>
  <c r="G66" i="4"/>
  <c r="H66" i="4"/>
  <c r="K66" i="4"/>
  <c r="I65" i="4"/>
  <c r="J65" i="4"/>
  <c r="G65" i="4"/>
  <c r="H65" i="4"/>
  <c r="K65" i="4"/>
  <c r="J64" i="4"/>
  <c r="H64" i="4"/>
  <c r="H56" i="4"/>
  <c r="J56" i="4"/>
  <c r="K56" i="4"/>
  <c r="J53" i="4"/>
  <c r="H53" i="4"/>
  <c r="K53" i="4"/>
  <c r="AO52" i="4"/>
  <c r="AO53" i="4"/>
  <c r="AO55" i="4"/>
  <c r="AM52" i="4"/>
  <c r="H52" i="4"/>
  <c r="J52" i="4"/>
  <c r="K52" i="4"/>
  <c r="AO51" i="4"/>
  <c r="AM51" i="4"/>
  <c r="J51" i="4"/>
  <c r="H51" i="4"/>
  <c r="AO50" i="4"/>
  <c r="AM50" i="4"/>
  <c r="J50" i="4"/>
  <c r="H50" i="4"/>
  <c r="AO49" i="4"/>
  <c r="AM49" i="4"/>
  <c r="J49" i="4"/>
  <c r="H49" i="4"/>
  <c r="D57" i="4"/>
  <c r="AO48" i="4"/>
  <c r="AM48" i="4"/>
  <c r="H48" i="4"/>
  <c r="J48" i="4"/>
  <c r="K48" i="4"/>
  <c r="G35" i="4"/>
  <c r="I35" i="4"/>
  <c r="E35" i="4"/>
  <c r="G33" i="4"/>
  <c r="E31" i="4"/>
  <c r="I31" i="4"/>
  <c r="H15" i="3"/>
  <c r="J308" i="4"/>
  <c r="K77" i="4"/>
  <c r="K91" i="4"/>
  <c r="K110" i="4"/>
  <c r="K242" i="4"/>
  <c r="J283" i="4"/>
  <c r="F33" i="4"/>
  <c r="K274" i="4"/>
  <c r="K49" i="4"/>
  <c r="H241" i="4"/>
  <c r="H262" i="4"/>
  <c r="D31" i="4"/>
  <c r="K266" i="4"/>
  <c r="H270" i="4"/>
  <c r="H305" i="4"/>
  <c r="K323" i="4"/>
  <c r="K340" i="4"/>
  <c r="K342" i="4"/>
  <c r="K137" i="4"/>
  <c r="K177" i="4"/>
  <c r="K217" i="4"/>
  <c r="J241" i="4"/>
  <c r="J262" i="4"/>
  <c r="K241" i="4"/>
  <c r="H283" i="4"/>
  <c r="D33" i="4"/>
  <c r="H33" i="4"/>
  <c r="J301" i="4"/>
  <c r="F35" i="4"/>
  <c r="H337" i="4"/>
  <c r="E30" i="4"/>
  <c r="H347" i="4"/>
  <c r="E32" i="4"/>
  <c r="I32" i="4"/>
  <c r="K345" i="4"/>
  <c r="H352" i="4"/>
  <c r="E33" i="4"/>
  <c r="I33" i="4"/>
  <c r="K356" i="4"/>
  <c r="K357" i="4"/>
  <c r="H323" i="4"/>
  <c r="K119" i="4"/>
  <c r="K127" i="4"/>
  <c r="K150" i="4"/>
  <c r="K167" i="4"/>
  <c r="K199" i="4"/>
  <c r="K230" i="4"/>
  <c r="K269" i="4"/>
  <c r="K287" i="4"/>
  <c r="K292" i="4"/>
  <c r="K291" i="4"/>
  <c r="H292" i="4"/>
  <c r="D34" i="4"/>
  <c r="H34" i="4"/>
  <c r="K296" i="4"/>
  <c r="K301" i="4"/>
  <c r="H301" i="4"/>
  <c r="D35" i="4"/>
  <c r="H35" i="4"/>
  <c r="J337" i="4"/>
  <c r="G30" i="4"/>
  <c r="G37" i="4"/>
  <c r="G39" i="4"/>
  <c r="K360" i="4"/>
  <c r="K362" i="4"/>
  <c r="K366" i="4"/>
  <c r="K252" i="4"/>
  <c r="K276" i="4"/>
  <c r="J323" i="4"/>
  <c r="K332" i="4"/>
  <c r="H367" i="4"/>
  <c r="E36" i="4"/>
  <c r="I36" i="4"/>
  <c r="K365" i="4"/>
  <c r="K367" i="4"/>
  <c r="D32" i="4"/>
  <c r="H310" i="4"/>
  <c r="D36" i="4"/>
  <c r="K305" i="4"/>
  <c r="N135" i="1"/>
  <c r="N134" i="1"/>
  <c r="O134" i="1"/>
  <c r="N133" i="1"/>
  <c r="N132" i="1"/>
  <c r="N136" i="1"/>
  <c r="G35" i="1"/>
  <c r="N125" i="1"/>
  <c r="N124" i="1"/>
  <c r="N123" i="1"/>
  <c r="N122" i="1"/>
  <c r="N126" i="1"/>
  <c r="G31" i="1"/>
  <c r="N121" i="1"/>
  <c r="L135" i="1"/>
  <c r="L134" i="1"/>
  <c r="L133" i="1"/>
  <c r="L132" i="1"/>
  <c r="J135" i="1"/>
  <c r="J134" i="1"/>
  <c r="J133" i="1"/>
  <c r="J136" i="1"/>
  <c r="J132" i="1"/>
  <c r="N116" i="1"/>
  <c r="L116" i="1"/>
  <c r="J116" i="1"/>
  <c r="H116" i="1"/>
  <c r="N115" i="1"/>
  <c r="L115" i="1"/>
  <c r="O115" i="1"/>
  <c r="J115" i="1"/>
  <c r="H115" i="1"/>
  <c r="N114" i="1"/>
  <c r="L114" i="1"/>
  <c r="J114" i="1"/>
  <c r="H114" i="1"/>
  <c r="N113" i="1"/>
  <c r="L113" i="1"/>
  <c r="J113" i="1"/>
  <c r="H113" i="1"/>
  <c r="N112" i="1"/>
  <c r="L112" i="1"/>
  <c r="L117" i="1"/>
  <c r="F30" i="1"/>
  <c r="J112" i="1"/>
  <c r="H112" i="1"/>
  <c r="H117" i="1"/>
  <c r="D30" i="1"/>
  <c r="N117" i="1"/>
  <c r="G30" i="1"/>
  <c r="J117" i="1"/>
  <c r="E30" i="1"/>
  <c r="O113" i="1"/>
  <c r="O112" i="1"/>
  <c r="N51" i="1"/>
  <c r="H52" i="1"/>
  <c r="J52" i="1"/>
  <c r="L52" i="1"/>
  <c r="O52" i="1"/>
  <c r="N52" i="1"/>
  <c r="J51" i="1"/>
  <c r="N44" i="1"/>
  <c r="N45" i="1"/>
  <c r="N46" i="1"/>
  <c r="N47" i="1"/>
  <c r="N48" i="1"/>
  <c r="N43" i="1"/>
  <c r="N53" i="1"/>
  <c r="G25" i="1"/>
  <c r="L44" i="1"/>
  <c r="L45" i="1"/>
  <c r="L46" i="1"/>
  <c r="L47" i="1"/>
  <c r="L53" i="1"/>
  <c r="F25" i="1"/>
  <c r="L48" i="1"/>
  <c r="L43" i="1"/>
  <c r="J44" i="1"/>
  <c r="J45" i="1"/>
  <c r="J46" i="1"/>
  <c r="J47" i="1"/>
  <c r="J48" i="1"/>
  <c r="J43" i="1"/>
  <c r="J53" i="1"/>
  <c r="E25" i="1"/>
  <c r="L51" i="1"/>
  <c r="H61" i="1"/>
  <c r="H135" i="1"/>
  <c r="H134" i="1"/>
  <c r="H133" i="1"/>
  <c r="H132" i="1"/>
  <c r="L123" i="1"/>
  <c r="O123" i="1"/>
  <c r="J123" i="1"/>
  <c r="H123" i="1"/>
  <c r="H107" i="1"/>
  <c r="H106" i="1"/>
  <c r="H105" i="1"/>
  <c r="H104" i="1"/>
  <c r="H103" i="1"/>
  <c r="J107" i="1"/>
  <c r="O107" i="1"/>
  <c r="J106" i="1"/>
  <c r="J105" i="1"/>
  <c r="J104" i="1"/>
  <c r="J103" i="1"/>
  <c r="N107" i="1"/>
  <c r="N106" i="1"/>
  <c r="N105" i="1"/>
  <c r="L105" i="1"/>
  <c r="N104" i="1"/>
  <c r="N103" i="1"/>
  <c r="N108" i="1"/>
  <c r="L107" i="1"/>
  <c r="L106" i="1"/>
  <c r="L104" i="1"/>
  <c r="L103" i="1"/>
  <c r="L65" i="1"/>
  <c r="N67" i="1"/>
  <c r="L67" i="1"/>
  <c r="J67" i="1"/>
  <c r="H67" i="1"/>
  <c r="G57" i="1"/>
  <c r="L125" i="1"/>
  <c r="J125" i="1"/>
  <c r="O125" i="1"/>
  <c r="H125" i="1"/>
  <c r="L124" i="1"/>
  <c r="O124" i="1"/>
  <c r="J124" i="1"/>
  <c r="H124" i="1"/>
  <c r="L122" i="1"/>
  <c r="J122" i="1"/>
  <c r="H122" i="1"/>
  <c r="L121" i="1"/>
  <c r="J121" i="1"/>
  <c r="H121" i="1"/>
  <c r="N98" i="1"/>
  <c r="L98" i="1"/>
  <c r="J98" i="1"/>
  <c r="H98" i="1"/>
  <c r="O98" i="1"/>
  <c r="N97" i="1"/>
  <c r="L97" i="1"/>
  <c r="J97" i="1"/>
  <c r="H97" i="1"/>
  <c r="O97" i="1"/>
  <c r="N96" i="1"/>
  <c r="L96" i="1"/>
  <c r="J96" i="1"/>
  <c r="H96" i="1"/>
  <c r="O96" i="1"/>
  <c r="N95" i="1"/>
  <c r="L95" i="1"/>
  <c r="J95" i="1"/>
  <c r="H95" i="1"/>
  <c r="O95" i="1"/>
  <c r="N94" i="1"/>
  <c r="L94" i="1"/>
  <c r="J94" i="1"/>
  <c r="H94" i="1"/>
  <c r="O94" i="1"/>
  <c r="N93" i="1"/>
  <c r="L93" i="1"/>
  <c r="J93" i="1"/>
  <c r="H93" i="1"/>
  <c r="N92" i="1"/>
  <c r="L92" i="1"/>
  <c r="J92" i="1"/>
  <c r="H92" i="1"/>
  <c r="O92" i="1"/>
  <c r="N91" i="1"/>
  <c r="L91" i="1"/>
  <c r="J91" i="1"/>
  <c r="H91" i="1"/>
  <c r="O91" i="1"/>
  <c r="N90" i="1"/>
  <c r="N99" i="1"/>
  <c r="G28" i="1"/>
  <c r="L90" i="1"/>
  <c r="L99" i="1"/>
  <c r="F28" i="1"/>
  <c r="J90" i="1"/>
  <c r="J99" i="1"/>
  <c r="E28" i="1"/>
  <c r="H90" i="1"/>
  <c r="N85" i="1"/>
  <c r="L85" i="1"/>
  <c r="O85" i="1"/>
  <c r="J85" i="1"/>
  <c r="H85" i="1"/>
  <c r="N84" i="1"/>
  <c r="L84" i="1"/>
  <c r="O84" i="1"/>
  <c r="J84" i="1"/>
  <c r="H84" i="1"/>
  <c r="N83" i="1"/>
  <c r="L83" i="1"/>
  <c r="O83" i="1"/>
  <c r="J83" i="1"/>
  <c r="H83" i="1"/>
  <c r="N82" i="1"/>
  <c r="N86" i="1"/>
  <c r="G27" i="1"/>
  <c r="L82" i="1"/>
  <c r="J82" i="1"/>
  <c r="H82" i="1"/>
  <c r="O82" i="1"/>
  <c r="N77" i="1"/>
  <c r="L77" i="1"/>
  <c r="J77" i="1"/>
  <c r="H77" i="1"/>
  <c r="O77" i="1"/>
  <c r="N76" i="1"/>
  <c r="L76" i="1"/>
  <c r="J76" i="1"/>
  <c r="H76" i="1"/>
  <c r="N75" i="1"/>
  <c r="L75" i="1"/>
  <c r="J75" i="1"/>
  <c r="H75" i="1"/>
  <c r="O75" i="1"/>
  <c r="N74" i="1"/>
  <c r="L74" i="1"/>
  <c r="J74" i="1"/>
  <c r="H74" i="1"/>
  <c r="O74" i="1"/>
  <c r="N72" i="1"/>
  <c r="L72" i="1"/>
  <c r="O72" i="1"/>
  <c r="J72" i="1"/>
  <c r="H72" i="1"/>
  <c r="N71" i="1"/>
  <c r="L71" i="1"/>
  <c r="J71" i="1"/>
  <c r="H71" i="1"/>
  <c r="O71" i="1"/>
  <c r="N70" i="1"/>
  <c r="L70" i="1"/>
  <c r="J70" i="1"/>
  <c r="H70" i="1"/>
  <c r="N69" i="1"/>
  <c r="L69" i="1"/>
  <c r="J69" i="1"/>
  <c r="H69" i="1"/>
  <c r="N66" i="1"/>
  <c r="L66" i="1"/>
  <c r="J66" i="1"/>
  <c r="H66" i="1"/>
  <c r="O66" i="1"/>
  <c r="N65" i="1"/>
  <c r="J65" i="1"/>
  <c r="O65" i="1"/>
  <c r="H65" i="1"/>
  <c r="N64" i="1"/>
  <c r="L64" i="1"/>
  <c r="J64" i="1"/>
  <c r="O64" i="1"/>
  <c r="H64" i="1"/>
  <c r="N62" i="1"/>
  <c r="L62" i="1"/>
  <c r="J62" i="1"/>
  <c r="O62" i="1"/>
  <c r="H62" i="1"/>
  <c r="N61" i="1"/>
  <c r="N78" i="1"/>
  <c r="G26" i="1"/>
  <c r="L61" i="1"/>
  <c r="J61" i="1"/>
  <c r="O61" i="1"/>
  <c r="N60" i="1"/>
  <c r="L60" i="1"/>
  <c r="J60" i="1"/>
  <c r="H60" i="1"/>
  <c r="O60" i="1"/>
  <c r="N59" i="1"/>
  <c r="L59" i="1"/>
  <c r="L78" i="1"/>
  <c r="F26" i="1"/>
  <c r="J59" i="1"/>
  <c r="H59" i="1"/>
  <c r="H48" i="1"/>
  <c r="H47" i="1"/>
  <c r="O47" i="1"/>
  <c r="H46" i="1"/>
  <c r="H45" i="1"/>
  <c r="O45" i="1"/>
  <c r="H44" i="1"/>
  <c r="H43" i="1"/>
  <c r="H51" i="1"/>
  <c r="O135" i="1"/>
  <c r="O133" i="1"/>
  <c r="O69" i="1"/>
  <c r="G29" i="1"/>
  <c r="O104" i="1"/>
  <c r="H86" i="1"/>
  <c r="D27" i="1"/>
  <c r="O93" i="1"/>
  <c r="L126" i="1"/>
  <c r="F31" i="1"/>
  <c r="L136" i="1"/>
  <c r="F35" i="1"/>
  <c r="O46" i="1"/>
  <c r="O48" i="1"/>
  <c r="O67" i="1"/>
  <c r="J86" i="1"/>
  <c r="E27" i="1"/>
  <c r="E35" i="1"/>
  <c r="O44" i="1"/>
  <c r="O70" i="1"/>
  <c r="O76" i="1"/>
  <c r="H108" i="1"/>
  <c r="D29" i="1"/>
  <c r="L108" i="1"/>
  <c r="F29" i="1"/>
  <c r="O132" i="1"/>
  <c r="O51" i="1"/>
  <c r="Z390" i="3"/>
  <c r="M50" i="2"/>
  <c r="J61" i="2"/>
  <c r="F29" i="2"/>
  <c r="L60" i="2"/>
  <c r="L59" i="2"/>
  <c r="M59" i="2"/>
  <c r="H60" i="2"/>
  <c r="O86" i="1"/>
  <c r="O121" i="1"/>
  <c r="O126" i="1"/>
  <c r="H126" i="1"/>
  <c r="D31" i="1"/>
  <c r="H31" i="1"/>
  <c r="J126" i="1"/>
  <c r="E31" i="1"/>
  <c r="O122" i="1"/>
  <c r="O103" i="1"/>
  <c r="J108" i="1"/>
  <c r="E29" i="1"/>
  <c r="H29" i="1"/>
  <c r="H36" i="4"/>
  <c r="J310" i="4"/>
  <c r="F36" i="4"/>
  <c r="K308" i="4"/>
  <c r="K310" i="4"/>
  <c r="J57" i="4"/>
  <c r="H57" i="4"/>
  <c r="H58" i="4"/>
  <c r="D29" i="4"/>
  <c r="K51" i="4"/>
  <c r="K283" i="4"/>
  <c r="O106" i="1"/>
  <c r="H53" i="1"/>
  <c r="D25" i="1"/>
  <c r="O43" i="1"/>
  <c r="O53" i="1"/>
  <c r="J78" i="1"/>
  <c r="E26" i="1"/>
  <c r="H30" i="1"/>
  <c r="O114" i="1"/>
  <c r="O116" i="1"/>
  <c r="AM53" i="4"/>
  <c r="AM55" i="4"/>
  <c r="K50" i="4"/>
  <c r="J58" i="4"/>
  <c r="F29" i="4"/>
  <c r="H70" i="4"/>
  <c r="K70" i="4"/>
  <c r="J70" i="4"/>
  <c r="H78" i="1"/>
  <c r="D26" i="1"/>
  <c r="H26" i="1"/>
  <c r="O59" i="1"/>
  <c r="O78" i="1"/>
  <c r="H99" i="1"/>
  <c r="D28" i="1"/>
  <c r="H28" i="1"/>
  <c r="O90" i="1"/>
  <c r="O99" i="1"/>
  <c r="O105" i="1"/>
  <c r="H136" i="1"/>
  <c r="I30" i="4"/>
  <c r="K262" i="4"/>
  <c r="K64" i="4"/>
  <c r="H233" i="4"/>
  <c r="D30" i="4"/>
  <c r="H30" i="4"/>
  <c r="J233" i="4"/>
  <c r="F30" i="4"/>
  <c r="L86" i="1"/>
  <c r="F27" i="1"/>
  <c r="H27" i="1"/>
  <c r="E32" i="1"/>
  <c r="F32" i="1"/>
  <c r="G32" i="1"/>
  <c r="O117" i="1"/>
  <c r="E29" i="4"/>
  <c r="H369" i="4"/>
  <c r="F32" i="4"/>
  <c r="H32" i="4"/>
  <c r="F31" i="4"/>
  <c r="H31" i="4"/>
  <c r="K76" i="4"/>
  <c r="K87" i="4"/>
  <c r="K142" i="4"/>
  <c r="K146" i="4"/>
  <c r="K157" i="4"/>
  <c r="K160" i="4"/>
  <c r="K180" i="4"/>
  <c r="K187" i="4"/>
  <c r="K191" i="4"/>
  <c r="K221" i="4"/>
  <c r="K225" i="4"/>
  <c r="K162" i="4"/>
  <c r="K176" i="4"/>
  <c r="J369" i="4"/>
  <c r="K101" i="4"/>
  <c r="K116" i="4"/>
  <c r="K120" i="4"/>
  <c r="K125" i="4"/>
  <c r="K140" i="4"/>
  <c r="K147" i="4"/>
  <c r="K151" i="4"/>
  <c r="K182" i="4"/>
  <c r="K186" i="4"/>
  <c r="K216" i="4"/>
  <c r="K350" i="4"/>
  <c r="K352" i="4"/>
  <c r="Z189" i="3"/>
  <c r="Z196" i="3"/>
  <c r="Z287" i="3"/>
  <c r="Z259" i="3"/>
  <c r="Z231" i="3"/>
  <c r="L184" i="2"/>
  <c r="M116" i="2"/>
  <c r="Z175" i="3"/>
  <c r="Z309" i="3"/>
  <c r="Z301" i="3"/>
  <c r="Z273" i="3"/>
  <c r="Z245" i="3"/>
  <c r="Z217" i="3"/>
  <c r="F36" i="2"/>
  <c r="H184" i="2"/>
  <c r="E36" i="2"/>
  <c r="H179" i="2"/>
  <c r="E35" i="2"/>
  <c r="H174" i="2"/>
  <c r="E34" i="2"/>
  <c r="H169" i="2"/>
  <c r="E33" i="2"/>
  <c r="G29" i="2"/>
  <c r="M138" i="2"/>
  <c r="Q423" i="3"/>
  <c r="H423" i="3"/>
  <c r="H266" i="3"/>
  <c r="H210" i="3"/>
  <c r="Q175" i="3"/>
  <c r="Q309" i="3"/>
  <c r="Q148" i="3"/>
  <c r="Q92" i="3"/>
  <c r="Q36" i="3"/>
  <c r="Z120" i="3"/>
  <c r="Z92" i="3"/>
  <c r="Z64" i="3"/>
  <c r="Z36" i="3"/>
  <c r="Q321" i="3"/>
  <c r="Q349" i="3"/>
  <c r="Z342" i="3"/>
  <c r="H34" i="2"/>
  <c r="D34" i="2"/>
  <c r="H32" i="2"/>
  <c r="D36" i="2"/>
  <c r="J179" i="2"/>
  <c r="G35" i="2"/>
  <c r="J174" i="2"/>
  <c r="G34" i="2"/>
  <c r="J169" i="2"/>
  <c r="G33" i="2"/>
  <c r="H280" i="3"/>
  <c r="H224" i="3"/>
  <c r="Q301" i="3"/>
  <c r="Q245" i="3"/>
  <c r="Q189" i="3"/>
  <c r="Q106" i="3"/>
  <c r="Q50" i="3"/>
  <c r="H155" i="3"/>
  <c r="H85" i="3"/>
  <c r="Z134" i="3"/>
  <c r="M115" i="2"/>
  <c r="J90" i="2"/>
  <c r="F32" i="2"/>
  <c r="M127" i="2"/>
  <c r="L118" i="2"/>
  <c r="H35" i="2"/>
  <c r="H390" i="3"/>
  <c r="H294" i="3"/>
  <c r="H238" i="3"/>
  <c r="H182" i="3"/>
  <c r="Q259" i="3"/>
  <c r="Q203" i="3"/>
  <c r="Q120" i="3"/>
  <c r="Q64" i="3"/>
  <c r="H141" i="3"/>
  <c r="H99" i="3"/>
  <c r="H43" i="3"/>
  <c r="H156" i="3"/>
  <c r="Z148" i="3"/>
  <c r="Z106" i="3"/>
  <c r="Z78" i="3"/>
  <c r="Z50" i="3"/>
  <c r="Z22" i="3"/>
  <c r="H349" i="3"/>
  <c r="Q335" i="3"/>
  <c r="M114" i="2"/>
  <c r="M118" i="2"/>
  <c r="F34" i="2"/>
  <c r="H90" i="2"/>
  <c r="D32" i="2"/>
  <c r="H36" i="2"/>
  <c r="Z409" i="3"/>
  <c r="Z431" i="3"/>
  <c r="L60" i="5"/>
  <c r="I12" i="5"/>
  <c r="H51" i="5"/>
  <c r="G11" i="5"/>
  <c r="Q390" i="3"/>
  <c r="Q376" i="3"/>
  <c r="H376" i="3"/>
  <c r="Q409" i="3"/>
  <c r="Q431" i="3"/>
  <c r="H409" i="3"/>
  <c r="H308" i="3"/>
  <c r="H252" i="3"/>
  <c r="H196" i="3"/>
  <c r="Q273" i="3"/>
  <c r="Q217" i="3"/>
  <c r="Q134" i="3"/>
  <c r="Q78" i="3"/>
  <c r="Q22" i="3"/>
  <c r="Q156" i="3"/>
  <c r="H113" i="3"/>
  <c r="H57" i="3"/>
  <c r="M140" i="2"/>
  <c r="J118" i="2"/>
  <c r="F35" i="2"/>
  <c r="M139" i="2"/>
  <c r="H118" i="2"/>
  <c r="D35" i="2"/>
  <c r="J35" i="2"/>
  <c r="K36" i="2"/>
  <c r="M41" i="5"/>
  <c r="D76" i="2"/>
  <c r="L76" i="2"/>
  <c r="L82" i="2"/>
  <c r="H31" i="2"/>
  <c r="L153" i="2"/>
  <c r="L159" i="2"/>
  <c r="D75" i="2"/>
  <c r="J75" i="2"/>
  <c r="J82" i="2"/>
  <c r="F31" i="2"/>
  <c r="J152" i="2"/>
  <c r="M152" i="2"/>
  <c r="H309" i="3"/>
  <c r="D67" i="2"/>
  <c r="J67" i="2"/>
  <c r="J69" i="2"/>
  <c r="F30" i="2"/>
  <c r="D66" i="2"/>
  <c r="H66" i="2"/>
  <c r="H69" i="2"/>
  <c r="D30" i="2"/>
  <c r="J36" i="2"/>
  <c r="L36" i="2"/>
  <c r="J34" i="2"/>
  <c r="J32" i="2"/>
  <c r="M60" i="2"/>
  <c r="M61" i="2"/>
  <c r="L61" i="2"/>
  <c r="H29" i="2"/>
  <c r="H61" i="2"/>
  <c r="D29" i="2"/>
  <c r="D37" i="4"/>
  <c r="H29" i="4"/>
  <c r="H37" i="4"/>
  <c r="K58" i="4"/>
  <c r="K34" i="2"/>
  <c r="O108" i="1"/>
  <c r="Z156" i="3"/>
  <c r="M141" i="2"/>
  <c r="K35" i="2"/>
  <c r="L35" i="2"/>
  <c r="N129" i="1"/>
  <c r="G33" i="1"/>
  <c r="G34" i="1"/>
  <c r="D32" i="1"/>
  <c r="H25" i="1"/>
  <c r="E29" i="2"/>
  <c r="K29" i="2"/>
  <c r="K33" i="2"/>
  <c r="F34" i="1"/>
  <c r="L129" i="1"/>
  <c r="F33" i="1"/>
  <c r="D35" i="1"/>
  <c r="H35" i="1"/>
  <c r="O136" i="1"/>
  <c r="K369" i="4"/>
  <c r="K57" i="4"/>
  <c r="M164" i="2"/>
  <c r="M184" i="2"/>
  <c r="E37" i="4"/>
  <c r="E39" i="4"/>
  <c r="I29" i="4"/>
  <c r="I37" i="4"/>
  <c r="I39" i="4"/>
  <c r="J129" i="1"/>
  <c r="E33" i="1"/>
  <c r="E34" i="1"/>
  <c r="K233" i="4"/>
  <c r="F37" i="4"/>
  <c r="M66" i="2"/>
  <c r="M67" i="2"/>
  <c r="J159" i="2"/>
  <c r="G31" i="2"/>
  <c r="L32" i="2"/>
  <c r="M153" i="2"/>
  <c r="M76" i="2"/>
  <c r="M75" i="2"/>
  <c r="D74" i="2"/>
  <c r="H74" i="2"/>
  <c r="H82" i="2"/>
  <c r="D31" i="2"/>
  <c r="H151" i="2"/>
  <c r="M74" i="2"/>
  <c r="D68" i="2"/>
  <c r="L68" i="2"/>
  <c r="L69" i="2"/>
  <c r="H30" i="2"/>
  <c r="L34" i="2"/>
  <c r="L33" i="2"/>
  <c r="J31" i="2"/>
  <c r="J29" i="2"/>
  <c r="L29" i="2"/>
  <c r="H32" i="1"/>
  <c r="H129" i="1"/>
  <c r="M144" i="2"/>
  <c r="J313" i="4"/>
  <c r="F38" i="4"/>
  <c r="F39" i="4"/>
  <c r="H313" i="4"/>
  <c r="M82" i="2"/>
  <c r="L31" i="2"/>
  <c r="M151" i="2"/>
  <c r="M159" i="2"/>
  <c r="M68" i="2"/>
  <c r="M69" i="2"/>
  <c r="J30" i="2"/>
  <c r="O129" i="1"/>
  <c r="D33" i="1"/>
  <c r="D38" i="4"/>
  <c r="K313" i="4"/>
  <c r="H33" i="1"/>
  <c r="D34" i="1"/>
  <c r="H34" i="1"/>
  <c r="H38" i="4"/>
  <c r="H39" i="4"/>
  <c r="D39" i="4"/>
  <c r="M146" i="2"/>
  <c r="M60" i="5"/>
  <c r="M40" i="5"/>
  <c r="J42" i="5"/>
  <c r="H10" i="5"/>
  <c r="M33" i="5"/>
  <c r="J12" i="5"/>
  <c r="J34" i="5"/>
  <c r="H9" i="5"/>
  <c r="H13" i="5"/>
  <c r="F37" i="2"/>
  <c r="F38" i="2"/>
  <c r="J130" i="2"/>
  <c r="F39" i="2"/>
  <c r="F40" i="2"/>
  <c r="H42" i="5"/>
  <c r="G10" i="5"/>
  <c r="J10" i="5"/>
  <c r="M39" i="5"/>
  <c r="M42" i="5"/>
  <c r="M51" i="5"/>
  <c r="L32" i="5"/>
  <c r="L34" i="5"/>
  <c r="I9" i="5"/>
  <c r="I13" i="5"/>
  <c r="H37" i="2"/>
  <c r="H38" i="2"/>
  <c r="L130" i="2"/>
  <c r="H39" i="2"/>
  <c r="H40" i="2"/>
  <c r="M22" i="5"/>
  <c r="J32" i="5"/>
  <c r="H32" i="5"/>
  <c r="M32" i="5"/>
  <c r="I40" i="2"/>
  <c r="H188" i="2"/>
  <c r="E39" i="2"/>
  <c r="M145" i="2"/>
  <c r="M147" i="2"/>
  <c r="L188" i="2"/>
  <c r="H34" i="5"/>
  <c r="G9" i="5"/>
  <c r="M34" i="5"/>
  <c r="K39" i="2"/>
  <c r="E40" i="2"/>
  <c r="J9" i="5"/>
  <c r="J13" i="5"/>
  <c r="G13" i="5"/>
  <c r="D37" i="2"/>
  <c r="J188" i="2"/>
  <c r="M188" i="2"/>
  <c r="G40" i="2"/>
  <c r="L30" i="2"/>
  <c r="K40" i="2"/>
  <c r="D38" i="2"/>
  <c r="J37" i="2"/>
  <c r="J38" i="2"/>
  <c r="L37" i="2"/>
  <c r="L38" i="2"/>
  <c r="H130" i="2"/>
  <c r="D39" i="2"/>
  <c r="J39" i="2"/>
  <c r="D40" i="2"/>
  <c r="M130" i="2"/>
  <c r="J40" i="2"/>
  <c r="L40" i="2"/>
  <c r="L39" i="2"/>
</calcChain>
</file>

<file path=xl/sharedStrings.xml><?xml version="1.0" encoding="utf-8"?>
<sst xmlns="http://schemas.openxmlformats.org/spreadsheetml/2006/main" count="2952" uniqueCount="345">
  <si>
    <t>Year 1</t>
  </si>
  <si>
    <t>Year 2</t>
  </si>
  <si>
    <t>Year 3</t>
  </si>
  <si>
    <t>Year 4</t>
  </si>
  <si>
    <t>Total</t>
  </si>
  <si>
    <t>EQUIPMENT</t>
  </si>
  <si>
    <t>SUPPLIES</t>
  </si>
  <si>
    <t>CONTRACTUAL</t>
  </si>
  <si>
    <t>* All figures are rounded to the nearest dollar</t>
  </si>
  <si>
    <t>BUDGET DETAIL</t>
  </si>
  <si>
    <t xml:space="preserve">Year 1 </t>
  </si>
  <si>
    <t>TOTAL</t>
  </si>
  <si>
    <t>I.</t>
  </si>
  <si>
    <t>PERSONNEL</t>
  </si>
  <si>
    <t>Rate</t>
  </si>
  <si>
    <t>%</t>
  </si>
  <si>
    <t>Unit Type</t>
  </si>
  <si>
    <t>Unit</t>
  </si>
  <si>
    <t>Cost</t>
  </si>
  <si>
    <t>A.</t>
  </si>
  <si>
    <t>1.</t>
  </si>
  <si>
    <t>Month</t>
  </si>
  <si>
    <t>2.</t>
  </si>
  <si>
    <t>3.</t>
  </si>
  <si>
    <t>4.</t>
  </si>
  <si>
    <t>5.</t>
  </si>
  <si>
    <t>6.</t>
  </si>
  <si>
    <t>TOTAL PERSONNEL</t>
  </si>
  <si>
    <t>II.</t>
  </si>
  <si>
    <t>TOTAL TRAVEL AND PER DIEM</t>
  </si>
  <si>
    <t>III.</t>
  </si>
  <si>
    <t xml:space="preserve">Equipment Item </t>
  </si>
  <si>
    <t>Each</t>
  </si>
  <si>
    <t>TOTAL EQUIPMENT</t>
  </si>
  <si>
    <t>IV.</t>
  </si>
  <si>
    <t>Supplies</t>
  </si>
  <si>
    <t>7.</t>
  </si>
  <si>
    <t>8.</t>
  </si>
  <si>
    <t>9.</t>
  </si>
  <si>
    <t>TOTAL SUPPLIES</t>
  </si>
  <si>
    <t>V.</t>
  </si>
  <si>
    <t>Contracts (enter description)</t>
  </si>
  <si>
    <t>TOTAL CONTRACTUAL</t>
  </si>
  <si>
    <t>VI.</t>
  </si>
  <si>
    <t>Other Costs</t>
  </si>
  <si>
    <t>TOTAL OTHER DIRECT COSTS</t>
  </si>
  <si>
    <t>PERSONNEL (SALARIES, TAXES AND FRINGE BENEFITS)</t>
  </si>
  <si>
    <t>Staff Salaries (Position/Title)</t>
  </si>
  <si>
    <t>Description of Trip or Training</t>
  </si>
  <si>
    <t>Ex:</t>
  </si>
  <si>
    <t>John Smith/Program Manager</t>
  </si>
  <si>
    <t>Airfare (2 people x 3 trips per year)</t>
  </si>
  <si>
    <t>INDIRECT COSTS (IF APPLICABLE)</t>
  </si>
  <si>
    <t>VII.</t>
  </si>
  <si>
    <t>INDIRECT COSTS:</t>
  </si>
  <si>
    <t>Percent</t>
  </si>
  <si>
    <t>Indirect Cost Rate Agreement (if claiming indirect costs attach your agreement)</t>
  </si>
  <si>
    <t>TOTAL DIRECT COSTS</t>
  </si>
  <si>
    <t>VIII.</t>
  </si>
  <si>
    <t>COST SHARE</t>
  </si>
  <si>
    <t>Total Cost Share Contributions</t>
  </si>
  <si>
    <t>salary total</t>
  </si>
  <si>
    <t>Fringe Benefits</t>
  </si>
  <si>
    <t>B.</t>
  </si>
  <si>
    <t>C.</t>
  </si>
  <si>
    <t>INSTRUCTIONS FOR COMPLETING THIS FORM</t>
  </si>
  <si>
    <t>Organization Name:</t>
  </si>
  <si>
    <r>
      <t xml:space="preserve">1.  Enter data in blue shaded cells ONLY.  Unshaded cells may contain formulas: </t>
    </r>
    <r>
      <rPr>
        <b/>
        <sz val="9"/>
        <rFont val="Calibri"/>
        <family val="2"/>
        <scheme val="minor"/>
      </rPr>
      <t>Do not enter information into unshaded cells.</t>
    </r>
  </si>
  <si>
    <t>Point of Contact:</t>
  </si>
  <si>
    <t>TOTAL STEVENS INITIATIVE FUNDS REQUESTED</t>
  </si>
  <si>
    <t>4.  In Column E enter the percentage of the item cost that will be attributed to this award. Column H will now automatically calculate the results.</t>
  </si>
  <si>
    <t>6.  If you want to delete extra rows that you do not need you can either right click on the row number and choose delete, or you can hide the rows by highlighting the rows you do not want to appear, right click and then choose 'hide'.</t>
  </si>
  <si>
    <t>7  If your budget includes Indirect Costs you must provide the Stevens Initiative with a copy of your Indirect Cost Rate Agreement.</t>
  </si>
  <si>
    <t>Airfare</t>
  </si>
  <si>
    <t>Lodging</t>
  </si>
  <si>
    <t>Per Diem</t>
  </si>
  <si>
    <t>Ground
Transportation</t>
  </si>
  <si>
    <t>8. Ground transportation costs include taxis, trains, buses, etc</t>
  </si>
  <si>
    <t xml:space="preserve">Description of Trip or Training </t>
  </si>
  <si>
    <t>9. Enter per diem and lodging using the GSA rates found here:  http://www.gsa.gov/portal/content/104877</t>
  </si>
  <si>
    <t>2.  In Column C give a detailed description of the Item; examples are highlighted in gray.</t>
  </si>
  <si>
    <t>3.  In Column D enter the rate/rost per unit.</t>
  </si>
  <si>
    <t>9. Cost share is not a requirement though encouraged if requesting Personnel Costs</t>
  </si>
  <si>
    <t>Project Name:</t>
  </si>
  <si>
    <t>BUDGET SUMMARY</t>
  </si>
  <si>
    <t xml:space="preserve">TRAVEL </t>
  </si>
  <si>
    <t xml:space="preserve">OTHER </t>
  </si>
  <si>
    <t>Project Period:</t>
  </si>
  <si>
    <r>
      <t xml:space="preserve">5. </t>
    </r>
    <r>
      <rPr>
        <sz val="9"/>
        <color rgb="FFFF0000"/>
        <rFont val="Calibri"/>
        <family val="2"/>
        <scheme val="minor"/>
      </rPr>
      <t xml:space="preserve"> </t>
    </r>
    <r>
      <rPr>
        <sz val="9"/>
        <rFont val="Calibri"/>
        <family val="2"/>
        <scheme val="minor"/>
      </rPr>
      <t>Taxes</t>
    </r>
    <r>
      <rPr>
        <sz val="9"/>
        <color rgb="FFFF0000"/>
        <rFont val="Calibri"/>
        <family val="2"/>
        <scheme val="minor"/>
      </rPr>
      <t xml:space="preserve"> </t>
    </r>
    <r>
      <rPr>
        <sz val="9"/>
        <rFont val="Calibri"/>
        <family val="2"/>
        <scheme val="minor"/>
      </rPr>
      <t>and Fringe Benefits should be calculcating using a percentage.</t>
    </r>
  </si>
  <si>
    <t>SUBAWARD</t>
  </si>
  <si>
    <t>OTHER DIRECT COSTS (Direct program expenses which do not fit into one of the above cost categories)</t>
  </si>
  <si>
    <r>
      <t>EQUIPMENT / NON-EXPENDABLE</t>
    </r>
    <r>
      <rPr>
        <sz val="7"/>
        <rFont val="Calibri"/>
        <family val="2"/>
        <scheme val="minor"/>
      </rPr>
      <t xml:space="preserve"> </t>
    </r>
    <r>
      <rPr>
        <b/>
        <sz val="7"/>
        <rFont val="Calibri"/>
        <family val="2"/>
        <scheme val="minor"/>
      </rPr>
      <t>($5,000.00 OR MORE PER UNIT)</t>
    </r>
  </si>
  <si>
    <t>IX.</t>
  </si>
  <si>
    <t>Subawards/subgrants (enter description)</t>
  </si>
  <si>
    <r>
      <t xml:space="preserve">Staff Employment/ Social Taxes  </t>
    </r>
    <r>
      <rPr>
        <b/>
        <sz val="8"/>
        <rFont val="Calibri"/>
        <family val="2"/>
        <scheme val="minor"/>
      </rPr>
      <t>(if applicable)</t>
    </r>
  </si>
  <si>
    <t>TOTAL SUBAWARD</t>
  </si>
  <si>
    <t>Budget Category</t>
  </si>
  <si>
    <t>Staff Travel</t>
  </si>
  <si>
    <t>STAFF TRAVEL AND PER DIEM (business or first class airfares are NOT allowable)</t>
  </si>
  <si>
    <t>Participant Support Costs</t>
  </si>
  <si>
    <t>Travel</t>
  </si>
  <si>
    <t>2</t>
  </si>
  <si>
    <t>Participant Travel</t>
  </si>
  <si>
    <t>1</t>
  </si>
  <si>
    <t>3</t>
  </si>
  <si>
    <t>Cost Share</t>
  </si>
  <si>
    <t>Lodging ( 2 people @ 500/4 nights)</t>
  </si>
  <si>
    <t>Airfare (2 people, $300/ticket)</t>
  </si>
  <si>
    <t>Ex.</t>
  </si>
  <si>
    <t>Personnel</t>
  </si>
  <si>
    <t>Budget</t>
  </si>
  <si>
    <t>YEAR 1</t>
  </si>
  <si>
    <t>YEAR 2</t>
  </si>
  <si>
    <t>Grand Total</t>
  </si>
  <si>
    <t>X.</t>
  </si>
  <si>
    <t>4</t>
  </si>
  <si>
    <t>TOTAL PERSONNEL ON COST SHARE</t>
  </si>
  <si>
    <t>TOTAL TRAVEL ON COST SHARE</t>
  </si>
  <si>
    <t>TOTAL PARTICIPANT SUPPORT COSTS</t>
  </si>
  <si>
    <t>E.</t>
  </si>
  <si>
    <t>TOTAL EQUIPMENT ON COST SHARE</t>
  </si>
  <si>
    <t>TOTAL CONTRACTUAL ON COST SHARE</t>
  </si>
  <si>
    <t>F.</t>
  </si>
  <si>
    <t>G.</t>
  </si>
  <si>
    <t>H.</t>
  </si>
  <si>
    <t>TOTAL SUBAWARDS ON COST SHARE</t>
  </si>
  <si>
    <t>TOTAL OTHER DIRECT COSTS ON COST SHARE</t>
  </si>
  <si>
    <t>Year</t>
  </si>
  <si>
    <t>TOTAL SUPPLIES ON COST SHARE</t>
  </si>
  <si>
    <t>PARTICIPANT SUPPORT</t>
  </si>
  <si>
    <t>TOTAL PARTICIPANT SUPPORT ON COST SHARE</t>
  </si>
  <si>
    <t>3 people, $550/night, 5 nights</t>
  </si>
  <si>
    <t>3 people, $125/day, 6 days</t>
  </si>
  <si>
    <t xml:space="preserve">4. </t>
  </si>
  <si>
    <t>3 people, $200/person</t>
  </si>
  <si>
    <t>2 people, $700/ticket</t>
  </si>
  <si>
    <t>2 people, $400/night, 4 nights</t>
  </si>
  <si>
    <t>Storage Unit</t>
  </si>
  <si>
    <t>Trencher</t>
  </si>
  <si>
    <t>Office Supplies</t>
  </si>
  <si>
    <t>Projector (2 classrooms)</t>
  </si>
  <si>
    <t>Laptops  (5 to be shared)</t>
  </si>
  <si>
    <t>3 people, $1800 ticket (50% on cost share), Washington DC to Algeria RT</t>
  </si>
  <si>
    <r>
      <rPr>
        <i/>
        <sz val="8"/>
        <rFont val="Calibri"/>
        <family val="2"/>
        <scheme val="minor"/>
      </rPr>
      <t>Departure/Destination:</t>
    </r>
    <r>
      <rPr>
        <sz val="8"/>
        <rFont val="Calibri"/>
        <family val="2"/>
        <scheme val="minor"/>
      </rPr>
      <t xml:space="preserve"> 
</t>
    </r>
    <r>
      <rPr>
        <i/>
        <sz val="8"/>
        <rFont val="Calibri"/>
        <family val="2"/>
        <scheme val="minor"/>
      </rPr>
      <t>Traveler Name(s) and Title(s)</t>
    </r>
    <r>
      <rPr>
        <sz val="8"/>
        <rFont val="Calibri"/>
        <family val="2"/>
        <scheme val="minor"/>
      </rPr>
      <t xml:space="preserve">: 
</t>
    </r>
    <r>
      <rPr>
        <i/>
        <sz val="8"/>
        <rFont val="Calibri"/>
        <family val="2"/>
        <scheme val="minor"/>
      </rPr>
      <t xml:space="preserve">Travel Dates: </t>
    </r>
  </si>
  <si>
    <t xml:space="preserve">Stipends </t>
  </si>
  <si>
    <t>Registration Fees (Conference A - 5 participants)</t>
  </si>
  <si>
    <t>Registration Fees (Conference B - 3 participants)</t>
  </si>
  <si>
    <t>Materials for Trainings  (2 Trainings per year)</t>
  </si>
  <si>
    <t>2 people, $300/day, 5 days</t>
  </si>
  <si>
    <t>Space Rental for Trainings (2 per year)</t>
  </si>
  <si>
    <t xml:space="preserve">SUBAWARD BUDGET </t>
  </si>
  <si>
    <t>Organization XYZ</t>
  </si>
  <si>
    <t>Please Pick Us</t>
  </si>
  <si>
    <t>Jane Smith, Director, 333-333-3333, janesmith@gmail.com</t>
  </si>
  <si>
    <t>Catering for Trainings ($20/attendee, 50 attendees, 2 training per year)</t>
  </si>
  <si>
    <t xml:space="preserve">Year </t>
  </si>
  <si>
    <t>Subrecipient ABC will administer programming in Morocco (Y1 and Y2)</t>
  </si>
  <si>
    <t>Subrecipient XYZ will adminster programming in Algeria (Y1 and Y2)</t>
  </si>
  <si>
    <t>Participant Other (Stipends,Registration Fees, Training Materials)</t>
  </si>
  <si>
    <t>Contracts (enter description below and provide budget breakdown with the budget narrative)</t>
  </si>
  <si>
    <t>Subawards (enter description below and provide budget breakdown with the budget narrative)</t>
  </si>
  <si>
    <r>
      <rPr>
        <i/>
        <u/>
        <sz val="8"/>
        <rFont val="Calibri"/>
        <family val="2"/>
        <scheme val="minor"/>
      </rPr>
      <t>Departure/Destination:</t>
    </r>
    <r>
      <rPr>
        <u/>
        <sz val="8"/>
        <rFont val="Calibri"/>
        <family val="2"/>
        <scheme val="minor"/>
      </rPr>
      <t xml:space="preserve"> </t>
    </r>
    <r>
      <rPr>
        <sz val="8"/>
        <rFont val="Calibri"/>
        <family val="2"/>
        <scheme val="minor"/>
      </rPr>
      <t xml:space="preserve">
</t>
    </r>
    <r>
      <rPr>
        <i/>
        <u/>
        <sz val="8"/>
        <rFont val="Calibri"/>
        <family val="2"/>
        <scheme val="minor"/>
      </rPr>
      <t>Traveler Name(s) and Title(s)</t>
    </r>
    <r>
      <rPr>
        <sz val="8"/>
        <rFont val="Calibri"/>
        <family val="2"/>
        <scheme val="minor"/>
      </rPr>
      <t xml:space="preserve">: 
</t>
    </r>
    <r>
      <rPr>
        <i/>
        <u/>
        <sz val="8"/>
        <rFont val="Calibri"/>
        <family val="2"/>
        <scheme val="minor"/>
      </rPr>
      <t>Travel Dates</t>
    </r>
    <r>
      <rPr>
        <i/>
        <sz val="8"/>
        <rFont val="Calibri"/>
        <family val="2"/>
        <scheme val="minor"/>
      </rPr>
      <t xml:space="preserve">: </t>
    </r>
  </si>
  <si>
    <t>Indirect Cost Rate</t>
  </si>
  <si>
    <t>*Attach Negotiated Cost Rate Agreement</t>
  </si>
  <si>
    <t>Vendor XYZ will provide monitoring and evaluation services for Y1 and Y2</t>
  </si>
  <si>
    <t>INDIRECT COSTS: The forumla assumes an indirect cost base of Total Direct Costs, please adjust as needed</t>
  </si>
  <si>
    <t>**If electing the de minimis rate of 10%, your indirect cost base is Modified Total</t>
  </si>
  <si>
    <t>Direct Costs (MTDC). Please ensure you deduct the appropriate line items when calculating indirect cost.</t>
  </si>
  <si>
    <t>Rent - $300/FTE, 3 FTE (see calculation above), 900 Month</t>
  </si>
  <si>
    <t>Hours Per year</t>
  </si>
  <si>
    <t>FTE</t>
  </si>
  <si>
    <t>Year 1 FTE Calculation</t>
  </si>
  <si>
    <t>Year 2 FTE Calculation</t>
  </si>
  <si>
    <t>Rent - $300/FTE, 2 FTE (see calculation above), 900 Month</t>
  </si>
  <si>
    <t>Round Down</t>
  </si>
  <si>
    <t>Name, Executive VP</t>
  </si>
  <si>
    <t>2 people, $200/person</t>
  </si>
  <si>
    <t>1/1/2016-12/31/2017</t>
  </si>
  <si>
    <t>Total Cost Share</t>
  </si>
  <si>
    <t>GRAND TOTAL</t>
  </si>
  <si>
    <t>Person A/Logistics Manager</t>
  </si>
  <si>
    <t>Person B/Director</t>
  </si>
  <si>
    <t>Person C/Events Coordinator</t>
  </si>
  <si>
    <t>Person D/Business Manager</t>
  </si>
  <si>
    <t>Person E/Project Assistant</t>
  </si>
  <si>
    <r>
      <rPr>
        <i/>
        <u/>
        <sz val="8"/>
        <rFont val="Calibri"/>
        <family val="2"/>
        <scheme val="minor"/>
      </rPr>
      <t>Departure/Destination</t>
    </r>
    <r>
      <rPr>
        <i/>
        <sz val="8"/>
        <rFont val="Calibri"/>
        <family val="2"/>
        <scheme val="minor"/>
      </rPr>
      <t>:</t>
    </r>
    <r>
      <rPr>
        <sz val="8"/>
        <rFont val="Calibri"/>
        <family val="2"/>
        <scheme val="minor"/>
      </rPr>
      <t xml:space="preserve"> Washington DC to Marrakech, Morocco
</t>
    </r>
    <r>
      <rPr>
        <i/>
        <u/>
        <sz val="8"/>
        <rFont val="Calibri"/>
        <family val="2"/>
        <scheme val="minor"/>
      </rPr>
      <t>Traveler Name(s) and Title(s)</t>
    </r>
    <r>
      <rPr>
        <sz val="8"/>
        <rFont val="Calibri"/>
        <family val="2"/>
        <scheme val="minor"/>
      </rPr>
      <t xml:space="preserve">: (2) John Smith, Student; Jane Thomas, Student
</t>
    </r>
    <r>
      <rPr>
        <i/>
        <u/>
        <sz val="8"/>
        <rFont val="Calibri"/>
        <family val="2"/>
        <scheme val="minor"/>
      </rPr>
      <t>Travel Dates:</t>
    </r>
    <r>
      <rPr>
        <i/>
        <sz val="8"/>
        <rFont val="Calibri"/>
        <family val="2"/>
        <scheme val="minor"/>
      </rPr>
      <t xml:space="preserve"> </t>
    </r>
    <r>
      <rPr>
        <sz val="8"/>
        <rFont val="Calibri"/>
        <family val="2"/>
        <scheme val="minor"/>
      </rPr>
      <t>June 1, 2017 -June 5, 2017</t>
    </r>
  </si>
  <si>
    <t>Total Budget</t>
  </si>
  <si>
    <r>
      <rPr>
        <i/>
        <u/>
        <sz val="8"/>
        <rFont val="Calibri"/>
        <family val="2"/>
        <scheme val="minor"/>
      </rPr>
      <t>Departure/Destination:</t>
    </r>
    <r>
      <rPr>
        <sz val="8"/>
        <rFont val="Calibri"/>
        <family val="2"/>
        <scheme val="minor"/>
      </rPr>
      <t xml:space="preserve"> Washington DC to Marrakech, Morocco
</t>
    </r>
    <r>
      <rPr>
        <i/>
        <u/>
        <sz val="8"/>
        <rFont val="Calibri"/>
        <family val="2"/>
        <scheme val="minor"/>
      </rPr>
      <t>Traveler Name(s) and Title(s)</t>
    </r>
    <r>
      <rPr>
        <sz val="8"/>
        <rFont val="Calibri"/>
        <family val="2"/>
        <scheme val="minor"/>
      </rPr>
      <t xml:space="preserve">:(4) Person A, Logistics Mgr.; Person C, Events Coordinator; Person D, Business Mgr.; Person E, Project Assistant
</t>
    </r>
    <r>
      <rPr>
        <i/>
        <u/>
        <sz val="8"/>
        <rFont val="Calibri"/>
        <family val="2"/>
        <scheme val="minor"/>
      </rPr>
      <t xml:space="preserve">Travel Dates: </t>
    </r>
    <r>
      <rPr>
        <sz val="8"/>
        <rFont val="Calibri"/>
        <family val="2"/>
        <scheme val="minor"/>
      </rPr>
      <t>July 13, 2016-  July 17, 2016</t>
    </r>
  </si>
  <si>
    <r>
      <rPr>
        <i/>
        <u/>
        <sz val="8"/>
        <rFont val="Calibri"/>
        <family val="2"/>
        <scheme val="minor"/>
      </rPr>
      <t>Departure/Destination</t>
    </r>
    <r>
      <rPr>
        <i/>
        <sz val="8"/>
        <rFont val="Calibri"/>
        <family val="2"/>
        <scheme val="minor"/>
      </rPr>
      <t>:</t>
    </r>
    <r>
      <rPr>
        <sz val="8"/>
        <rFont val="Calibri"/>
        <family val="2"/>
        <scheme val="minor"/>
      </rPr>
      <t xml:space="preserve"> Washington DC to Algiers, Algeria
</t>
    </r>
    <r>
      <rPr>
        <i/>
        <u/>
        <sz val="8"/>
        <rFont val="Calibri"/>
        <family val="2"/>
        <scheme val="minor"/>
      </rPr>
      <t>Traveler Name(s) and Title(s)</t>
    </r>
    <r>
      <rPr>
        <sz val="8"/>
        <rFont val="Calibri"/>
        <family val="2"/>
        <scheme val="minor"/>
      </rPr>
      <t xml:space="preserve">: (3) Person C, Events Coordinator; Person D, Business Mgr.; Person E, Assistant
</t>
    </r>
    <r>
      <rPr>
        <i/>
        <u/>
        <sz val="8"/>
        <rFont val="Calibri"/>
        <family val="2"/>
        <scheme val="minor"/>
      </rPr>
      <t xml:space="preserve">Travel Dates: </t>
    </r>
    <r>
      <rPr>
        <sz val="8"/>
        <rFont val="Calibri"/>
        <family val="2"/>
        <scheme val="minor"/>
      </rPr>
      <t>August 14, 2016-  July 19, 2016</t>
    </r>
  </si>
  <si>
    <t>Equipment</t>
  </si>
  <si>
    <t>Contractual</t>
  </si>
  <si>
    <t>Subawards</t>
  </si>
  <si>
    <t>Other Direct Costs</t>
  </si>
  <si>
    <t>Airfare -</t>
  </si>
  <si>
    <t>Lodging -</t>
  </si>
  <si>
    <t>Per Diem -</t>
  </si>
  <si>
    <t>Ground
Transportation -</t>
  </si>
  <si>
    <t># of days</t>
  </si>
  <si>
    <t># of Days</t>
  </si>
  <si>
    <t>Hotel</t>
  </si>
  <si>
    <t>4 roundtrip tickets</t>
  </si>
  <si>
    <t>Year 1 - Enter travel details here</t>
  </si>
  <si>
    <t># of Travelers</t>
  </si>
  <si>
    <t>Year 2 - Enter travel details here</t>
  </si>
  <si>
    <t>$500/night, 4 nights, 4 people</t>
  </si>
  <si>
    <t>$120/day, 5 days, 4 people</t>
  </si>
  <si>
    <t>$25/day, 4 days, 4 people</t>
  </si>
  <si>
    <t># of travelers</t>
  </si>
  <si>
    <t>1.Airfare</t>
  </si>
  <si>
    <t>2.Hotel/Lodging</t>
  </si>
  <si>
    <t>Description</t>
  </si>
  <si>
    <t>Category</t>
  </si>
  <si>
    <t>Total Cost</t>
  </si>
  <si>
    <r>
      <rPr>
        <i/>
        <u/>
        <sz val="8"/>
        <rFont val="Calibri"/>
        <family val="2"/>
        <scheme val="minor"/>
      </rPr>
      <t>Departure/Destination:</t>
    </r>
    <r>
      <rPr>
        <sz val="8"/>
        <rFont val="Calibri"/>
        <family val="2"/>
        <scheme val="minor"/>
      </rPr>
      <t xml:space="preserve"> 
</t>
    </r>
    <r>
      <rPr>
        <i/>
        <u/>
        <sz val="8"/>
        <rFont val="Calibri"/>
        <family val="2"/>
        <scheme val="minor"/>
      </rPr>
      <t>Traveler Name(s) and Title(s)</t>
    </r>
    <r>
      <rPr>
        <sz val="8"/>
        <rFont val="Calibri"/>
        <family val="2"/>
        <scheme val="minor"/>
      </rPr>
      <t xml:space="preserve">:
</t>
    </r>
    <r>
      <rPr>
        <i/>
        <u/>
        <sz val="8"/>
        <rFont val="Calibri"/>
        <family val="2"/>
        <scheme val="minor"/>
      </rPr>
      <t xml:space="preserve">Travel Dates: </t>
    </r>
  </si>
  <si>
    <t>Cost Share Travel</t>
  </si>
  <si>
    <t>STAFF TRAVEL (business or first class airfares are NOT allowable)</t>
  </si>
  <si>
    <t>STAFF TRAVEL  (business or first class airfares are NOT allowable)</t>
  </si>
  <si>
    <t>EXAMPLE</t>
  </si>
  <si>
    <t>See Trv. Detail</t>
  </si>
  <si>
    <r>
      <t xml:space="preserve">1.  Enter data in blue shaded cells ONLY.  Unshaded cells may contain formulas: </t>
    </r>
    <r>
      <rPr>
        <b/>
        <sz val="9"/>
        <rFont val="Calibri"/>
        <family val="2"/>
        <scheme val="minor"/>
      </rPr>
      <t>Do not enter information into unshaded cells. (USE THE TRAVEL DETAIL TAB FOR ALL TRAVEL REQUESTS)</t>
    </r>
  </si>
  <si>
    <t>Year 1 Staff Travel Budget - See Travel Details Tab</t>
  </si>
  <si>
    <t>Year 2 Staff Travel Budget - See Travel Details Tab</t>
  </si>
  <si>
    <t>Staff Trip 1</t>
  </si>
  <si>
    <t>Staff Trip 2</t>
  </si>
  <si>
    <t>Staff Trip 3</t>
  </si>
  <si>
    <t>Staff Trip 4</t>
  </si>
  <si>
    <t>Staff Trip 5</t>
  </si>
  <si>
    <t>Staff Trip 6</t>
  </si>
  <si>
    <t>Staff Trip 7</t>
  </si>
  <si>
    <t>Staff Trip 8</t>
  </si>
  <si>
    <t>Staff Trip 9</t>
  </si>
  <si>
    <t>Staff Trip 10</t>
  </si>
  <si>
    <t>Staff Trip 11</t>
  </si>
  <si>
    <t>Staff Trip 12</t>
  </si>
  <si>
    <t>Staff Trip 13</t>
  </si>
  <si>
    <t>Staff Trip 14</t>
  </si>
  <si>
    <t>Staff Trip 15</t>
  </si>
  <si>
    <t>Staff Trip 16</t>
  </si>
  <si>
    <t>Staff Trip 17</t>
  </si>
  <si>
    <t>Staff Trip 18</t>
  </si>
  <si>
    <t>Staff Trip 19</t>
  </si>
  <si>
    <t>Staff Trip 20</t>
  </si>
  <si>
    <t>Participant Trip 2</t>
  </si>
  <si>
    <t>Participant Trip 3</t>
  </si>
  <si>
    <t>Participant Trip 1</t>
  </si>
  <si>
    <t>Participant Trip 4</t>
  </si>
  <si>
    <t>Participant Trip 5</t>
  </si>
  <si>
    <t>Participant Trip 6</t>
  </si>
  <si>
    <t>Participant Trip 7</t>
  </si>
  <si>
    <t>Participant Trip 8</t>
  </si>
  <si>
    <t>Participant Trip 9</t>
  </si>
  <si>
    <t>Participant Trip 10</t>
  </si>
  <si>
    <t>Participant Trip 11</t>
  </si>
  <si>
    <t>Participant Trip 12</t>
  </si>
  <si>
    <t>Participant Trip 13</t>
  </si>
  <si>
    <t>Participant Trip 14</t>
  </si>
  <si>
    <t>Participant Trip 15</t>
  </si>
  <si>
    <t>Participant Trip 16</t>
  </si>
  <si>
    <t>Participant Trip 17</t>
  </si>
  <si>
    <t>Participant Trip 18</t>
  </si>
  <si>
    <t>Participant Trip 19</t>
  </si>
  <si>
    <t>Participant Trip 20</t>
  </si>
  <si>
    <t>4 RT tickets</t>
  </si>
  <si>
    <t>Complete the travel detail tab and the numbers will automatically populate here</t>
  </si>
  <si>
    <t>Please ensure the appropriate line items have been deducted when calculating indirect cost.</t>
  </si>
  <si>
    <t>STAFF TRAVEL</t>
  </si>
  <si>
    <t xml:space="preserve">STAFF TRAVEL </t>
  </si>
  <si>
    <t xml:space="preserve"> Section III. YEAR 1 TRAVEL DETAILS (PARTICIPANT)</t>
  </si>
  <si>
    <t>Section II. YEAR 1 TRAVEL DETAILS (STAFF)</t>
  </si>
  <si>
    <t>Section II. YEAR 2 TRAVEL DETAILS (STAFF)</t>
  </si>
  <si>
    <t>Section III. YEAR 2 TRAVEL DETAILS (PARTICIPANT)</t>
  </si>
  <si>
    <t>**The indirect cost base for the 10% de minimis rate is Modified Total Direct Costs.</t>
  </si>
  <si>
    <t>3.Partial Per Diem</t>
  </si>
  <si>
    <t>4. Full Per Diem</t>
  </si>
  <si>
    <t>$50/day, 2 days, 4 people</t>
  </si>
  <si>
    <t>$100/day, 3, 4 people</t>
  </si>
  <si>
    <t>5. Ground Transportation</t>
  </si>
  <si>
    <t>$25/day, 5 days, 4 people</t>
  </si>
  <si>
    <t>Section X. YEAR 1 TRAVEL DETAILS (Cost Share - Staff)</t>
  </si>
  <si>
    <t>Section X. YEAR 2 TRAVEL DETAILS (Cost Share - Staff)</t>
  </si>
  <si>
    <t>TRAVEL DETAILS FOR YEAR 1</t>
  </si>
  <si>
    <t>TRAVEL DETAILS FOR YEAR 2</t>
  </si>
  <si>
    <t>Cost Share Staff Trip 1</t>
  </si>
  <si>
    <t>Cost Share Staff Trip 2</t>
  </si>
  <si>
    <t>Cost Share Staff Trip 3</t>
  </si>
  <si>
    <t>Cost Share Staff Trip 4</t>
  </si>
  <si>
    <t>Cost Share Partic. Trip 1</t>
  </si>
  <si>
    <t>Cost Share Partic. Trip 2</t>
  </si>
  <si>
    <t>Cost Share Partic. Trip 3</t>
  </si>
  <si>
    <t>Cost Share Partic. Trip 4</t>
  </si>
  <si>
    <t>Cost Share Partic.Trip 1</t>
  </si>
  <si>
    <t>Cost Share Partic.Trip 2</t>
  </si>
  <si>
    <t>Cost Share Partic.Trip 3</t>
  </si>
  <si>
    <t>Cost Share Partic.Trip 4</t>
  </si>
  <si>
    <t>Cost Staff Trip 1</t>
  </si>
  <si>
    <t>D.</t>
  </si>
  <si>
    <t>TOTAL COST SHARE CONTRIBUTIONS</t>
  </si>
  <si>
    <t>Staff Salaries (Name/Title)</t>
  </si>
  <si>
    <t>Stevens Initiative Budget Summary</t>
  </si>
  <si>
    <t>Stevens Initiative Budget Detail</t>
  </si>
  <si>
    <t>Total Project</t>
  </si>
  <si>
    <t>Year 3 Staff Travel Budget - See Travel Details Tab</t>
  </si>
  <si>
    <t>TRAVEL DETAILS FOR YEAR 3</t>
  </si>
  <si>
    <t>Section II. YEAR 3 TRAVEL DETAILS (STAFF)</t>
  </si>
  <si>
    <t>Section III. YEAR 3 TRAVEL DETAILS (PARTICIPANT)</t>
  </si>
  <si>
    <t>Section X. YEAR 3 TRAVEL DETAILS (Cost Share - Staff)</t>
  </si>
  <si>
    <t>Year 1  Staff Travel - See Travel Details Tab</t>
  </si>
  <si>
    <t>Year 2 Staff Travel - See Travel Details Tab</t>
  </si>
  <si>
    <t>Year 3 Staff Travel - See Travel Details Tab</t>
  </si>
  <si>
    <t>Year 1 Participant Travel - See Travel Details Tab</t>
  </si>
  <si>
    <t>Year 2 Participant Travel - See Travel Details Tab</t>
  </si>
  <si>
    <t>Year 3 Participant Travel - See Travel Details Tab</t>
  </si>
  <si>
    <t>OTHER DIRECT COSTS: Direct program expenses which do not fit into one of the above cost categories</t>
  </si>
  <si>
    <t>EQUIPMENT: $5,000.00 or more per unit</t>
  </si>
  <si>
    <t xml:space="preserve">INDIRECT COSTS </t>
  </si>
  <si>
    <t>Section XI. YEAR 1 TRAVEL DETAILS (Cost Share - Participant)</t>
  </si>
  <si>
    <t>Section XI. YEAR 2 TRAVEL DETAILS (Cost Share - Participant)</t>
  </si>
  <si>
    <t>Section XI. YEAR 3 TRAVEL DETAILS (Cost Share - Participant)</t>
  </si>
  <si>
    <t>Impact Evaluation Travel</t>
  </si>
  <si>
    <t>Impact Evaulation Travel</t>
  </si>
  <si>
    <t>Evaluation Travel</t>
  </si>
  <si>
    <t>April 1, 2021 - June 30, 2023</t>
  </si>
  <si>
    <t>PROGRAM ATTRIBUTE VARIATION (IF APPLICABLE)</t>
  </si>
  <si>
    <t>Stevens Initiative Program Attribute Variation Supplement Summary</t>
  </si>
  <si>
    <r>
      <rPr>
        <i/>
        <u/>
        <sz val="8"/>
        <rFont val="Calibri"/>
        <family val="2"/>
        <scheme val="minor"/>
      </rPr>
      <t>Departure/Destination:</t>
    </r>
    <r>
      <rPr>
        <sz val="8"/>
        <rFont val="Calibri"/>
        <family val="2"/>
        <scheme val="minor"/>
      </rPr>
      <t xml:space="preserve"> Washington DC to Marrakech, Morocco
</t>
    </r>
    <r>
      <rPr>
        <i/>
        <u/>
        <sz val="8"/>
        <rFont val="Calibri"/>
        <family val="2"/>
        <scheme val="minor"/>
      </rPr>
      <t>Traveler Name(s) and Title(s)</t>
    </r>
    <r>
      <rPr>
        <sz val="8"/>
        <rFont val="Calibri"/>
        <family val="2"/>
        <scheme val="minor"/>
      </rPr>
      <t xml:space="preserve">:(4) Person A, Logistics Mgr.; Person C, Events Coordinator; Person D, Business Mgr.; Person E, Project Assistant
</t>
    </r>
    <r>
      <rPr>
        <i/>
        <u/>
        <sz val="8"/>
        <rFont val="Calibri"/>
        <family val="2"/>
        <scheme val="minor"/>
      </rPr>
      <t xml:space="preserve">Travel Dates: </t>
    </r>
    <r>
      <rPr>
        <sz val="8"/>
        <rFont val="Calibri"/>
        <family val="2"/>
        <scheme val="minor"/>
      </rPr>
      <t>July 13, 2021-  July 17, 2021</t>
    </r>
  </si>
  <si>
    <r>
      <rPr>
        <i/>
        <u/>
        <sz val="8"/>
        <rFont val="Calibri"/>
        <family val="2"/>
        <scheme val="minor"/>
      </rPr>
      <t>Departure/Destination:</t>
    </r>
    <r>
      <rPr>
        <sz val="8"/>
        <rFont val="Calibri"/>
        <family val="2"/>
        <scheme val="minor"/>
      </rPr>
      <t xml:space="preserve"> Washington DC to Marrakech, Morocco
</t>
    </r>
    <r>
      <rPr>
        <i/>
        <u/>
        <sz val="8"/>
        <rFont val="Calibri"/>
        <family val="2"/>
        <scheme val="minor"/>
      </rPr>
      <t>Traveler Name(s) and Title(s)</t>
    </r>
    <r>
      <rPr>
        <sz val="8"/>
        <rFont val="Calibri"/>
        <family val="2"/>
        <scheme val="minor"/>
      </rPr>
      <t xml:space="preserve">:(4) Person A, Logistics Mgr.; Person C, Events Coordinator; Person D, Business Mgr.; Person E, Project Assistant
</t>
    </r>
    <r>
      <rPr>
        <i/>
        <u/>
        <sz val="8"/>
        <rFont val="Calibri"/>
        <family val="2"/>
        <scheme val="minor"/>
      </rPr>
      <t xml:space="preserve">Travel Dates: </t>
    </r>
    <r>
      <rPr>
        <sz val="8"/>
        <rFont val="Calibri"/>
        <family val="2"/>
        <scheme val="minor"/>
      </rPr>
      <t>July 13, 2022-  July 17, 2022</t>
    </r>
  </si>
  <si>
    <t>3.Partial Per Diem (B&amp;L provided on July 14-15, 2022)</t>
  </si>
  <si>
    <t>Section IX. YEAR 1 TRAVEL DETAILS (Program Attribute Variation)</t>
  </si>
  <si>
    <t>3.Partial Per Diem (B&amp;L provided on July 14-15, 2021)</t>
  </si>
  <si>
    <t>Section IX. YEAR 2 TRAVEL DETAILS (Program Attribute Variation)</t>
  </si>
  <si>
    <r>
      <rPr>
        <i/>
        <u/>
        <sz val="8"/>
        <rFont val="Calibri"/>
        <family val="2"/>
        <scheme val="minor"/>
      </rPr>
      <t>Departure/Destination:</t>
    </r>
    <r>
      <rPr>
        <sz val="8"/>
        <rFont val="Calibri"/>
        <family val="2"/>
        <scheme val="minor"/>
      </rPr>
      <t xml:space="preserve"> Washington DC to Marrakech, Morocco
</t>
    </r>
    <r>
      <rPr>
        <i/>
        <u/>
        <sz val="8"/>
        <rFont val="Calibri"/>
        <family val="2"/>
        <scheme val="minor"/>
      </rPr>
      <t>Traveler Name(s) and Title(s)</t>
    </r>
    <r>
      <rPr>
        <sz val="8"/>
        <rFont val="Calibri"/>
        <family val="2"/>
        <scheme val="minor"/>
      </rPr>
      <t xml:space="preserve">:(4) Person A, Logistics Mgr.; Person C, Events Coordinator; Person D, Business Mgr.; Person E, Project Assistant
</t>
    </r>
    <r>
      <rPr>
        <i/>
        <u/>
        <sz val="8"/>
        <rFont val="Calibri"/>
        <family val="2"/>
        <scheme val="minor"/>
      </rPr>
      <t xml:space="preserve">Travel Dates: </t>
    </r>
    <r>
      <rPr>
        <sz val="8"/>
        <rFont val="Calibri"/>
        <family val="2"/>
        <scheme val="minor"/>
      </rPr>
      <t>July 13, 2023-  July 17, 2023</t>
    </r>
  </si>
  <si>
    <t>3.Partial Per Diem (B&amp;L provided on July 14-15, 2023)</t>
  </si>
  <si>
    <t>Section IX. YEAR 3 TRAVEL DETAILS (Program Attribute Variation)</t>
  </si>
  <si>
    <t>Stevens Initiative Program Attribute Variation Supplement Detail</t>
  </si>
  <si>
    <t>YEAR 1 (Ends on 12/31/2021)</t>
  </si>
  <si>
    <t>YEAR 2 (Ends on 12/31/2022)</t>
  </si>
  <si>
    <t>YEAR 3 (Ends on 6/30/2023)</t>
  </si>
  <si>
    <t>YEAR 1 (Ends 12/31/2021)</t>
  </si>
  <si>
    <t>YEAR 2 (Ends 12/31/2022)</t>
  </si>
  <si>
    <t>YEAR 3 (Ends 6/30/2023</t>
  </si>
  <si>
    <t>INDIRECT COSTS: Current calculation is (Total Direct Cost - Participant Support)*10%</t>
  </si>
  <si>
    <t>Attribute Variation Trip 1</t>
  </si>
  <si>
    <t>Attribute Variation Trip 2</t>
  </si>
  <si>
    <t>Attribute Variation Trip 3</t>
  </si>
  <si>
    <t>**Any cost share should be listed on the main budget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</si>
</sst>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3">
    <font>
      <sz val="10"/>
      <color theme="1"/>
      <name val="Arial"/>
      <family val="2"/>
    </font>
    <font>
      <sz val="10"/>
      <color theme="1"/>
      <name val="Arial"/>
      <family val="2"/>
    </font>
    <font>
      <sz val="10"/>
      <name val="Geneva"/>
    </font>
    <font>
      <sz val="12"/>
      <name val="Arial"/>
      <family val="2"/>
    </font>
    <font>
      <sz val="10"/>
      <name val="Geneva"/>
      <family val="2"/>
    </font>
    <font>
      <sz val="10"/>
      <name val="Arial"/>
      <family val="2"/>
    </font>
    <font>
      <sz val="11"/>
      <color indexed="8"/>
      <name val="Calibri"/>
      <family val="2"/>
    </font>
    <font>
      <sz val="8"/>
      <name val="Calibri"/>
      <family val="2"/>
      <scheme val="minor"/>
    </font>
    <font>
      <b/>
      <u/>
      <sz val="12"/>
      <color indexed="10"/>
      <name val="Calibri"/>
      <family val="2"/>
      <scheme val="minor"/>
    </font>
    <font>
      <sz val="10"/>
      <color theme="1"/>
      <name val="Calibri"/>
      <family val="2"/>
      <scheme val="minor"/>
    </font>
    <font>
      <sz val="10"/>
      <name val="Calibri"/>
      <family val="2"/>
      <scheme val="minor"/>
    </font>
    <font>
      <sz val="9"/>
      <name val="Calibri"/>
      <family val="2"/>
      <scheme val="minor"/>
    </font>
    <font>
      <b/>
      <sz val="9"/>
      <name val="Calibri"/>
      <family val="2"/>
      <scheme val="minor"/>
    </font>
    <font>
      <b/>
      <sz val="10"/>
      <name val="Calibri"/>
      <family val="2"/>
      <scheme val="minor"/>
    </font>
    <font>
      <b/>
      <sz val="12"/>
      <name val="Calibri"/>
      <family val="2"/>
      <scheme val="minor"/>
    </font>
    <font>
      <b/>
      <sz val="8"/>
      <name val="Calibri"/>
      <family val="2"/>
      <scheme val="minor"/>
    </font>
    <font>
      <sz val="8"/>
      <color indexed="10"/>
      <name val="Calibri"/>
      <family val="2"/>
      <scheme val="minor"/>
    </font>
    <font>
      <b/>
      <u val="singleAccounting"/>
      <sz val="8"/>
      <name val="Calibri"/>
      <family val="2"/>
      <scheme val="minor"/>
    </font>
    <font>
      <sz val="8"/>
      <color indexed="8"/>
      <name val="Calibri"/>
      <family val="2"/>
      <scheme val="minor"/>
    </font>
    <font>
      <b/>
      <sz val="7"/>
      <name val="Calibri"/>
      <family val="2"/>
      <scheme val="minor"/>
    </font>
    <font>
      <b/>
      <sz val="8"/>
      <color indexed="10"/>
      <name val="Calibri"/>
      <family val="2"/>
      <scheme val="minor"/>
    </font>
    <font>
      <sz val="7"/>
      <name val="Calibri"/>
      <family val="2"/>
      <scheme val="minor"/>
    </font>
    <font>
      <b/>
      <sz val="11"/>
      <name val="Calibri"/>
      <family val="2"/>
      <scheme val="minor"/>
    </font>
    <font>
      <sz val="9"/>
      <color rgb="FFFF0000"/>
      <name val="Calibri"/>
      <family val="2"/>
      <scheme val="minor"/>
    </font>
    <font>
      <b/>
      <i/>
      <sz val="8"/>
      <name val="Calibri"/>
      <family val="2"/>
      <scheme val="minor"/>
    </font>
    <font>
      <i/>
      <sz val="8"/>
      <name val="Calibri"/>
      <family val="2"/>
      <scheme val="minor"/>
    </font>
    <font>
      <b/>
      <sz val="20"/>
      <name val="Calibri"/>
      <family val="2"/>
      <scheme val="minor"/>
    </font>
    <font>
      <i/>
      <u/>
      <sz val="8"/>
      <name val="Calibri"/>
      <family val="2"/>
      <scheme val="minor"/>
    </font>
    <font>
      <u/>
      <sz val="8"/>
      <name val="Calibri"/>
      <family val="2"/>
      <scheme val="minor"/>
    </font>
    <font>
      <b/>
      <sz val="15"/>
      <name val="Arial"/>
      <family val="2"/>
    </font>
    <font>
      <b/>
      <sz val="20"/>
      <color theme="1"/>
      <name val="Calibri"/>
      <family val="2"/>
      <scheme val="minor"/>
    </font>
    <font>
      <sz val="8"/>
      <color rgb="FFC00000"/>
      <name val="Calibri"/>
      <family val="2"/>
      <scheme val="minor"/>
    </font>
    <font>
      <sz val="8"/>
      <color theme="1"/>
      <name val="Calibri"/>
      <family val="2"/>
      <scheme val="minor"/>
    </font>
  </fonts>
  <fills count="1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theme="5" tint="0.59999389629810485"/>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5">
    <xf numFmtId="0" fontId="0" fillId="0" borderId="0"/>
    <xf numFmtId="9" fontId="1" fillId="0" borderId="0" applyFont="0" applyFill="0" applyBorder="0" applyAlignment="0" applyProtection="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3" fontId="5"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Alignment="0"/>
  </cellStyleXfs>
  <cellXfs count="617">
    <xf numFmtId="0" fontId="0" fillId="0" borderId="0" xfId="0"/>
    <xf numFmtId="0" fontId="13" fillId="0" borderId="0" xfId="2" applyFont="1" applyBorder="1" applyAlignment="1">
      <alignment horizontal="right" vertical="center"/>
    </xf>
    <xf numFmtId="0" fontId="9" fillId="0" borderId="0" xfId="0" applyFont="1" applyBorder="1" applyAlignment="1">
      <alignment horizontal="center" vertical="center" wrapText="1"/>
    </xf>
    <xf numFmtId="0" fontId="14" fillId="0" borderId="0" xfId="2" applyFont="1" applyFill="1" applyBorder="1" applyAlignment="1">
      <alignment horizontal="center" vertical="center" wrapText="1"/>
    </xf>
    <xf numFmtId="0" fontId="10" fillId="0" borderId="0" xfId="2" applyFont="1" applyBorder="1" applyAlignment="1">
      <alignment vertical="center"/>
    </xf>
    <xf numFmtId="0" fontId="10" fillId="0" borderId="0" xfId="2" applyFont="1" applyAlignment="1">
      <alignment vertical="center"/>
    </xf>
    <xf numFmtId="0" fontId="11" fillId="6" borderId="2"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vertical="center"/>
    </xf>
    <xf numFmtId="0" fontId="11" fillId="0" borderId="0" xfId="2" applyFont="1" applyAlignment="1">
      <alignment vertical="center"/>
    </xf>
    <xf numFmtId="0" fontId="11" fillId="0" borderId="0" xfId="2" applyFont="1" applyAlignment="1">
      <alignment horizontal="left" vertical="center"/>
    </xf>
    <xf numFmtId="3" fontId="7" fillId="0" borderId="0" xfId="2" applyNumberFormat="1" applyFont="1" applyBorder="1" applyAlignment="1">
      <alignment horizontal="center" vertical="center"/>
    </xf>
    <xf numFmtId="0" fontId="15" fillId="0" borderId="0" xfId="2" applyFont="1" applyAlignment="1">
      <alignment horizontal="center" vertical="center"/>
    </xf>
    <xf numFmtId="0" fontId="12" fillId="0" borderId="0" xfId="2" applyFont="1" applyAlignment="1">
      <alignment horizontal="center" vertical="center"/>
    </xf>
    <xf numFmtId="0" fontId="16" fillId="0" borderId="0" xfId="2" applyFont="1" applyAlignment="1">
      <alignment vertical="center"/>
    </xf>
    <xf numFmtId="0" fontId="15" fillId="0" borderId="0" xfId="2" applyFont="1" applyBorder="1" applyAlignment="1">
      <alignment vertical="center"/>
    </xf>
    <xf numFmtId="3" fontId="7" fillId="0" borderId="0" xfId="4" applyNumberFormat="1" applyFont="1" applyFill="1" applyBorder="1" applyAlignment="1">
      <alignment horizontal="center" vertical="center"/>
    </xf>
    <xf numFmtId="3" fontId="15" fillId="0" borderId="0" xfId="2" applyNumberFormat="1" applyFont="1" applyAlignment="1">
      <alignment horizontal="center" vertical="center"/>
    </xf>
    <xf numFmtId="3" fontId="7" fillId="0" borderId="0" xfId="3" applyNumberFormat="1" applyFont="1" applyFill="1" applyBorder="1" applyAlignment="1">
      <alignment horizontal="center" vertical="center"/>
    </xf>
    <xf numFmtId="3" fontId="7" fillId="0" borderId="0" xfId="3" applyNumberFormat="1" applyFont="1" applyBorder="1" applyAlignment="1">
      <alignment horizontal="center" vertical="center"/>
    </xf>
    <xf numFmtId="0" fontId="15" fillId="7" borderId="0" xfId="2" applyFont="1" applyFill="1" applyBorder="1" applyAlignment="1">
      <alignment vertical="center"/>
    </xf>
    <xf numFmtId="3" fontId="7" fillId="7" borderId="0" xfId="3" applyNumberFormat="1" applyFont="1" applyFill="1" applyBorder="1" applyAlignment="1">
      <alignment horizontal="center" vertical="center"/>
    </xf>
    <xf numFmtId="3" fontId="15" fillId="7" borderId="0" xfId="2" applyNumberFormat="1" applyFont="1" applyFill="1" applyAlignment="1">
      <alignment horizontal="center" vertical="center"/>
    </xf>
    <xf numFmtId="4" fontId="15" fillId="0" borderId="0" xfId="2" applyNumberFormat="1" applyFont="1" applyFill="1" applyBorder="1" applyAlignment="1">
      <alignment horizontal="right" vertical="center"/>
    </xf>
    <xf numFmtId="0" fontId="15" fillId="3" borderId="0" xfId="2" applyFont="1" applyFill="1" applyBorder="1" applyAlignment="1">
      <alignment vertical="center"/>
    </xf>
    <xf numFmtId="3" fontId="7" fillId="3" borderId="0" xfId="3" applyNumberFormat="1" applyFont="1" applyFill="1" applyBorder="1" applyAlignment="1">
      <alignment horizontal="center" vertical="center"/>
    </xf>
    <xf numFmtId="3" fontId="15" fillId="3" borderId="0" xfId="2" applyNumberFormat="1" applyFont="1" applyFill="1" applyAlignment="1">
      <alignment horizontal="center" vertical="center"/>
    </xf>
    <xf numFmtId="3" fontId="15" fillId="0" borderId="0" xfId="2" applyNumberFormat="1" applyFont="1" applyBorder="1" applyAlignment="1">
      <alignment horizontal="left" vertical="center"/>
    </xf>
    <xf numFmtId="3" fontId="7" fillId="0" borderId="0" xfId="3" applyNumberFormat="1" applyFont="1" applyBorder="1" applyAlignment="1">
      <alignment horizontal="right" vertical="center"/>
    </xf>
    <xf numFmtId="3" fontId="15" fillId="0" borderId="0" xfId="2" applyNumberFormat="1" applyFont="1" applyAlignment="1">
      <alignment vertical="center"/>
    </xf>
    <xf numFmtId="0" fontId="22" fillId="0" borderId="0" xfId="2" applyFont="1" applyFill="1" applyBorder="1" applyAlignment="1">
      <alignment horizontal="left" vertical="center"/>
    </xf>
    <xf numFmtId="0" fontId="15" fillId="0" borderId="0" xfId="2" applyFont="1" applyFill="1" applyBorder="1" applyAlignment="1">
      <alignment horizontal="left" vertic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15" fillId="0" borderId="0" xfId="2" applyFont="1" applyFill="1" applyBorder="1" applyAlignment="1">
      <alignment vertical="center"/>
    </xf>
    <xf numFmtId="44" fontId="17" fillId="0" borderId="0" xfId="4" applyFont="1" applyFill="1" applyBorder="1" applyAlignment="1">
      <alignment horizontal="left" vertical="center"/>
    </xf>
    <xf numFmtId="44" fontId="15" fillId="0" borderId="0" xfId="4" applyFont="1" applyFill="1" applyBorder="1" applyAlignment="1">
      <alignment horizontal="center" vertical="center"/>
    </xf>
    <xf numFmtId="0" fontId="15" fillId="0" borderId="7" xfId="2" applyFont="1" applyBorder="1" applyAlignment="1">
      <alignment horizontal="center" vertical="center"/>
    </xf>
    <xf numFmtId="3" fontId="15" fillId="0" borderId="0" xfId="2" applyNumberFormat="1" applyFont="1" applyBorder="1" applyAlignment="1">
      <alignment horizontal="center" vertical="center"/>
    </xf>
    <xf numFmtId="3" fontId="15" fillId="0" borderId="8" xfId="2" applyNumberFormat="1" applyFont="1" applyBorder="1" applyAlignment="1">
      <alignment horizontal="center" vertical="center"/>
    </xf>
    <xf numFmtId="3" fontId="15" fillId="0" borderId="9" xfId="2" applyNumberFormat="1" applyFont="1" applyBorder="1" applyAlignment="1">
      <alignment horizontal="center" vertical="center"/>
    </xf>
    <xf numFmtId="49" fontId="7" fillId="0" borderId="0" xfId="2" applyNumberFormat="1" applyFont="1" applyFill="1" applyBorder="1" applyAlignment="1">
      <alignment horizontal="center" vertical="center"/>
    </xf>
    <xf numFmtId="0" fontId="15" fillId="0" borderId="0" xfId="2" applyFont="1" applyFill="1" applyBorder="1" applyAlignment="1">
      <alignment horizontal="center" vertical="center"/>
    </xf>
    <xf numFmtId="9" fontId="15" fillId="0" borderId="0" xfId="5" applyFont="1" applyFill="1" applyBorder="1" applyAlignment="1">
      <alignment horizontal="center" vertical="center"/>
    </xf>
    <xf numFmtId="0" fontId="7" fillId="0" borderId="7" xfId="2" applyFont="1" applyFill="1" applyBorder="1" applyAlignment="1">
      <alignment horizontal="center" vertical="center"/>
    </xf>
    <xf numFmtId="3" fontId="7" fillId="0" borderId="0" xfId="2" applyNumberFormat="1" applyFont="1" applyFill="1" applyBorder="1" applyAlignment="1">
      <alignment horizontal="center" vertical="center"/>
    </xf>
    <xf numFmtId="3" fontId="7" fillId="0" borderId="8" xfId="2" applyNumberFormat="1" applyFont="1" applyFill="1" applyBorder="1" applyAlignment="1">
      <alignment horizontal="center" vertical="center"/>
    </xf>
    <xf numFmtId="3" fontId="7" fillId="0" borderId="9" xfId="2" applyNumberFormat="1" applyFont="1" applyFill="1" applyBorder="1" applyAlignment="1">
      <alignment horizontal="center" vertical="center"/>
    </xf>
    <xf numFmtId="49" fontId="7" fillId="6" borderId="0" xfId="2" applyNumberFormat="1" applyFont="1" applyFill="1" applyBorder="1" applyAlignment="1">
      <alignment horizontal="center" vertical="center"/>
    </xf>
    <xf numFmtId="0" fontId="7" fillId="6" borderId="0" xfId="2" applyFont="1" applyFill="1" applyBorder="1" applyAlignment="1">
      <alignment horizontal="left" vertical="center"/>
    </xf>
    <xf numFmtId="37" fontId="18" fillId="6" borderId="0" xfId="3" applyNumberFormat="1" applyFont="1" applyFill="1" applyBorder="1" applyAlignment="1">
      <alignment horizontal="center" vertical="center"/>
    </xf>
    <xf numFmtId="9" fontId="18" fillId="6" borderId="0" xfId="5" applyFont="1" applyFill="1" applyBorder="1" applyAlignment="1">
      <alignment horizontal="center" vertical="center"/>
    </xf>
    <xf numFmtId="0" fontId="7" fillId="5" borderId="0" xfId="2" applyFont="1" applyFill="1" applyBorder="1" applyAlignment="1">
      <alignment horizontal="left" vertical="center"/>
    </xf>
    <xf numFmtId="37" fontId="18" fillId="2" borderId="0" xfId="3" applyNumberFormat="1" applyFont="1" applyFill="1" applyBorder="1" applyAlignment="1">
      <alignment horizontal="center" vertical="center"/>
    </xf>
    <xf numFmtId="9" fontId="18" fillId="2" borderId="0" xfId="5" applyFont="1" applyFill="1" applyBorder="1" applyAlignment="1">
      <alignment horizontal="center" vertical="center"/>
    </xf>
    <xf numFmtId="0" fontId="7" fillId="5" borderId="0" xfId="2" applyFont="1" applyFill="1" applyBorder="1" applyAlignment="1">
      <alignment horizontal="center" vertical="center"/>
    </xf>
    <xf numFmtId="0" fontId="7" fillId="2" borderId="7" xfId="2" applyFont="1" applyFill="1" applyBorder="1" applyAlignment="1">
      <alignment horizontal="center" vertical="center"/>
    </xf>
    <xf numFmtId="37" fontId="18" fillId="0" borderId="0" xfId="3" applyNumberFormat="1" applyFont="1" applyFill="1" applyBorder="1" applyAlignment="1">
      <alignment horizontal="center" vertical="center"/>
    </xf>
    <xf numFmtId="9" fontId="18" fillId="0" borderId="0" xfId="5" applyFont="1" applyFill="1" applyBorder="1" applyAlignment="1">
      <alignment horizontal="center" vertical="center"/>
    </xf>
    <xf numFmtId="0" fontId="19" fillId="0" borderId="0" xfId="0" applyFont="1" applyFill="1" applyBorder="1" applyAlignment="1">
      <alignment horizontal="center" vertical="center"/>
    </xf>
    <xf numFmtId="0" fontId="7" fillId="0" borderId="0" xfId="0" applyFont="1" applyFill="1" applyBorder="1" applyAlignment="1">
      <alignment vertical="center"/>
    </xf>
    <xf numFmtId="3" fontId="7" fillId="0" borderId="0" xfId="0" applyNumberFormat="1" applyFont="1" applyFill="1" applyBorder="1" applyAlignment="1">
      <alignment horizontal="center" vertical="center"/>
    </xf>
    <xf numFmtId="9" fontId="7" fillId="2" borderId="0" xfId="1" applyFont="1" applyFill="1" applyBorder="1" applyAlignment="1">
      <alignment horizontal="center" vertical="center"/>
    </xf>
    <xf numFmtId="0" fontId="7" fillId="0" borderId="0" xfId="2" applyFont="1" applyFill="1" applyBorder="1" applyAlignment="1">
      <alignment vertical="center"/>
    </xf>
    <xf numFmtId="9" fontId="7" fillId="0" borderId="0" xfId="1" applyFont="1" applyFill="1" applyBorder="1" applyAlignment="1">
      <alignment horizontal="center" vertical="center"/>
    </xf>
    <xf numFmtId="3" fontId="15" fillId="0" borderId="0" xfId="2" applyNumberFormat="1" applyFont="1" applyFill="1" applyBorder="1" applyAlignment="1">
      <alignment horizontal="center" vertical="center"/>
    </xf>
    <xf numFmtId="3" fontId="15" fillId="0" borderId="9" xfId="2" applyNumberFormat="1" applyFont="1" applyFill="1" applyBorder="1" applyAlignment="1">
      <alignment horizontal="center" vertical="center"/>
    </xf>
    <xf numFmtId="9" fontId="7" fillId="0" borderId="0" xfId="5" applyFont="1" applyFill="1" applyBorder="1" applyAlignment="1">
      <alignment horizontal="center" vertical="center"/>
    </xf>
    <xf numFmtId="3" fontId="15" fillId="0" borderId="8" xfId="2" applyNumberFormat="1" applyFont="1" applyFill="1" applyBorder="1" applyAlignment="1">
      <alignment horizontal="center" vertical="center"/>
    </xf>
    <xf numFmtId="49" fontId="7" fillId="6" borderId="0" xfId="2" applyNumberFormat="1" applyFont="1" applyFill="1" applyBorder="1" applyAlignment="1">
      <alignment horizontal="left" vertical="center"/>
    </xf>
    <xf numFmtId="0" fontId="7" fillId="6" borderId="0" xfId="2" applyFont="1" applyFill="1" applyBorder="1" applyAlignment="1">
      <alignment vertical="center"/>
    </xf>
    <xf numFmtId="0" fontId="7" fillId="6" borderId="0" xfId="2" applyFont="1" applyFill="1" applyBorder="1" applyAlignment="1">
      <alignment horizontal="center" vertical="center"/>
    </xf>
    <xf numFmtId="9" fontId="7" fillId="6" borderId="0" xfId="5" applyNumberFormat="1" applyFont="1" applyFill="1" applyBorder="1" applyAlignment="1">
      <alignment horizontal="center" vertical="center"/>
    </xf>
    <xf numFmtId="0" fontId="7" fillId="6" borderId="7" xfId="2" applyFont="1" applyFill="1" applyBorder="1" applyAlignment="1">
      <alignment horizontal="center" vertical="center"/>
    </xf>
    <xf numFmtId="49" fontId="7" fillId="0" borderId="0" xfId="2" applyNumberFormat="1" applyFont="1" applyFill="1" applyBorder="1" applyAlignment="1">
      <alignment horizontal="left" vertical="center"/>
    </xf>
    <xf numFmtId="0" fontId="7" fillId="5" borderId="0" xfId="2" applyFont="1" applyFill="1" applyBorder="1" applyAlignment="1">
      <alignment vertical="center"/>
    </xf>
    <xf numFmtId="0" fontId="7" fillId="2" borderId="0" xfId="2" applyFont="1" applyFill="1" applyBorder="1" applyAlignment="1">
      <alignment horizontal="center" vertical="center"/>
    </xf>
    <xf numFmtId="9" fontId="7" fillId="2" borderId="0" xfId="5" applyNumberFormat="1" applyFont="1" applyFill="1" applyBorder="1" applyAlignment="1">
      <alignment horizontal="center" vertical="center"/>
    </xf>
    <xf numFmtId="0" fontId="7" fillId="4" borderId="0" xfId="2" applyFont="1" applyFill="1" applyBorder="1" applyAlignment="1">
      <alignment horizontal="center" vertical="center"/>
    </xf>
    <xf numFmtId="9" fontId="7" fillId="4" borderId="0" xfId="5" applyNumberFormat="1" applyFont="1" applyFill="1" applyBorder="1" applyAlignment="1">
      <alignment horizontal="center" vertical="center"/>
    </xf>
    <xf numFmtId="0" fontId="7" fillId="5" borderId="0" xfId="2" applyFont="1" applyFill="1" applyBorder="1" applyAlignment="1">
      <alignment horizontal="center" vertical="center" wrapText="1"/>
    </xf>
    <xf numFmtId="9" fontId="7" fillId="5" borderId="0" xfId="5" applyNumberFormat="1" applyFont="1" applyFill="1" applyBorder="1" applyAlignment="1">
      <alignment horizontal="center" vertical="center"/>
    </xf>
    <xf numFmtId="0" fontId="7" fillId="5" borderId="7" xfId="2" applyFont="1" applyFill="1" applyBorder="1" applyAlignment="1">
      <alignment horizontal="center" vertical="center"/>
    </xf>
    <xf numFmtId="9" fontId="15" fillId="0" borderId="0" xfId="5" applyNumberFormat="1" applyFont="1" applyFill="1" applyBorder="1" applyAlignment="1">
      <alignment horizontal="center" vertical="center"/>
    </xf>
    <xf numFmtId="0" fontId="15" fillId="0" borderId="7" xfId="2" applyFont="1" applyFill="1" applyBorder="1" applyAlignment="1">
      <alignment horizontal="center" vertical="center"/>
    </xf>
    <xf numFmtId="0" fontId="20" fillId="0" borderId="0" xfId="2" applyFont="1" applyAlignment="1">
      <alignment vertical="center"/>
    </xf>
    <xf numFmtId="0" fontId="13" fillId="0" borderId="0" xfId="2" applyFont="1" applyAlignment="1">
      <alignment vertical="center"/>
    </xf>
    <xf numFmtId="49" fontId="15" fillId="0" borderId="0" xfId="2" applyNumberFormat="1" applyFont="1" applyFill="1" applyBorder="1" applyAlignment="1">
      <alignment vertical="center"/>
    </xf>
    <xf numFmtId="49" fontId="15" fillId="0" borderId="0" xfId="2" applyNumberFormat="1" applyFont="1" applyFill="1" applyBorder="1" applyAlignment="1">
      <alignment horizontal="center" vertical="center"/>
    </xf>
    <xf numFmtId="49" fontId="15" fillId="0" borderId="7" xfId="2" applyNumberFormat="1" applyFont="1" applyFill="1" applyBorder="1" applyAlignment="1">
      <alignment horizontal="center" vertical="center"/>
    </xf>
    <xf numFmtId="9" fontId="7" fillId="0" borderId="0" xfId="5" applyNumberFormat="1" applyFont="1" applyFill="1" applyBorder="1" applyAlignment="1">
      <alignment horizontal="center" vertical="center"/>
    </xf>
    <xf numFmtId="0" fontId="11" fillId="0" borderId="0" xfId="2" applyFont="1" applyBorder="1" applyAlignment="1">
      <alignment vertical="center"/>
    </xf>
    <xf numFmtId="0" fontId="11" fillId="0" borderId="0" xfId="2" applyFont="1" applyBorder="1" applyAlignment="1">
      <alignment horizontal="left" vertical="center"/>
    </xf>
    <xf numFmtId="0" fontId="11" fillId="0" borderId="0" xfId="2" applyFont="1" applyBorder="1" applyAlignment="1">
      <alignment horizontal="center" vertical="center"/>
    </xf>
    <xf numFmtId="0" fontId="7" fillId="0" borderId="0" xfId="2" applyFont="1" applyBorder="1" applyAlignment="1">
      <alignment horizontal="center" vertical="center"/>
    </xf>
    <xf numFmtId="3" fontId="7" fillId="0" borderId="7" xfId="2" applyNumberFormat="1" applyFont="1" applyBorder="1" applyAlignment="1">
      <alignment horizontal="center" vertical="center"/>
    </xf>
    <xf numFmtId="3" fontId="7" fillId="0" borderId="8" xfId="2" applyNumberFormat="1" applyFont="1" applyBorder="1" applyAlignment="1">
      <alignment horizontal="center" vertical="center"/>
    </xf>
    <xf numFmtId="3" fontId="7" fillId="0" borderId="9" xfId="2" applyNumberFormat="1" applyFont="1" applyBorder="1" applyAlignment="1">
      <alignment horizontal="center" vertical="center"/>
    </xf>
    <xf numFmtId="0" fontId="15" fillId="0" borderId="0" xfId="6" applyFont="1" applyFill="1" applyBorder="1" applyAlignment="1">
      <alignment vertical="center"/>
    </xf>
    <xf numFmtId="0" fontId="15" fillId="0" borderId="0" xfId="6" applyFont="1" applyFill="1" applyBorder="1" applyAlignment="1">
      <alignment horizontal="center" vertical="center"/>
    </xf>
    <xf numFmtId="0" fontId="7" fillId="0" borderId="7" xfId="6" applyFont="1" applyFill="1" applyBorder="1" applyAlignment="1">
      <alignment horizontal="center" vertical="center"/>
    </xf>
    <xf numFmtId="3" fontId="7" fillId="0" borderId="8" xfId="6" applyNumberFormat="1" applyFont="1" applyFill="1" applyBorder="1" applyAlignment="1">
      <alignment horizontal="center" vertical="center"/>
    </xf>
    <xf numFmtId="3" fontId="7" fillId="0" borderId="9" xfId="6" applyNumberFormat="1" applyFont="1" applyFill="1" applyBorder="1" applyAlignment="1">
      <alignment horizontal="center" vertical="center"/>
    </xf>
    <xf numFmtId="0" fontId="13" fillId="0" borderId="0" xfId="6" applyFont="1" applyAlignment="1">
      <alignment vertical="center"/>
    </xf>
    <xf numFmtId="0" fontId="7" fillId="0" borderId="0" xfId="6" applyFont="1" applyFill="1" applyBorder="1" applyAlignment="1">
      <alignment horizontal="left" vertical="center"/>
    </xf>
    <xf numFmtId="10" fontId="7" fillId="5" borderId="0" xfId="5" applyNumberFormat="1" applyFont="1" applyFill="1" applyBorder="1" applyAlignment="1">
      <alignment horizontal="center" vertical="center"/>
    </xf>
    <xf numFmtId="0" fontId="15" fillId="0" borderId="7" xfId="6" applyFont="1" applyFill="1" applyBorder="1" applyAlignment="1">
      <alignment horizontal="center" vertical="center"/>
    </xf>
    <xf numFmtId="3" fontId="15" fillId="0" borderId="8" xfId="6" applyNumberFormat="1" applyFont="1" applyFill="1" applyBorder="1" applyAlignment="1">
      <alignment horizontal="center" vertical="center"/>
    </xf>
    <xf numFmtId="3" fontId="15" fillId="0" borderId="9" xfId="6" applyNumberFormat="1" applyFont="1" applyFill="1" applyBorder="1" applyAlignment="1">
      <alignment horizontal="center" vertical="center"/>
    </xf>
    <xf numFmtId="0" fontId="10" fillId="0" borderId="0" xfId="6" applyFont="1" applyAlignment="1">
      <alignment vertical="center"/>
    </xf>
    <xf numFmtId="10" fontId="7" fillId="0" borderId="0" xfId="5" applyNumberFormat="1" applyFont="1" applyFill="1" applyBorder="1" applyAlignment="1">
      <alignment horizontal="center" vertical="center"/>
    </xf>
    <xf numFmtId="0" fontId="15" fillId="0" borderId="0" xfId="6" applyFont="1" applyBorder="1" applyAlignment="1">
      <alignment vertical="center"/>
    </xf>
    <xf numFmtId="0" fontId="15" fillId="0" borderId="8" xfId="6" applyFont="1" applyBorder="1" applyAlignment="1">
      <alignment horizontal="center" vertical="center"/>
    </xf>
    <xf numFmtId="3" fontId="15" fillId="0" borderId="7" xfId="6" applyNumberFormat="1" applyFont="1" applyBorder="1" applyAlignment="1">
      <alignment horizontal="center" vertical="center"/>
    </xf>
    <xf numFmtId="3" fontId="15" fillId="0" borderId="8" xfId="6" applyNumberFormat="1" applyFont="1" applyBorder="1" applyAlignment="1">
      <alignment horizontal="center" vertical="center"/>
    </xf>
    <xf numFmtId="3" fontId="15" fillId="0" borderId="0" xfId="6" applyNumberFormat="1" applyFont="1" applyBorder="1" applyAlignment="1">
      <alignment horizontal="center" vertical="center"/>
    </xf>
    <xf numFmtId="0" fontId="11" fillId="0" borderId="0" xfId="6" applyFont="1" applyBorder="1" applyAlignment="1">
      <alignment vertical="center"/>
    </xf>
    <xf numFmtId="49" fontId="7" fillId="0" borderId="0" xfId="6" applyNumberFormat="1" applyFont="1" applyFill="1" applyBorder="1" applyAlignment="1">
      <alignment horizontal="left" vertical="center"/>
    </xf>
    <xf numFmtId="0" fontId="7" fillId="5" borderId="0" xfId="6" applyFont="1" applyFill="1" applyBorder="1" applyAlignment="1">
      <alignment vertical="center"/>
    </xf>
    <xf numFmtId="3" fontId="7" fillId="2" borderId="0" xfId="6" applyNumberFormat="1" applyFont="1" applyFill="1" applyBorder="1" applyAlignment="1">
      <alignment horizontal="center" vertical="center"/>
    </xf>
    <xf numFmtId="9" fontId="7" fillId="2" borderId="0" xfId="5" applyFont="1" applyFill="1" applyBorder="1" applyAlignment="1">
      <alignment horizontal="center" vertical="center"/>
    </xf>
    <xf numFmtId="0" fontId="7" fillId="5" borderId="8" xfId="2" applyFont="1" applyFill="1" applyBorder="1" applyAlignment="1">
      <alignment horizontal="center" vertical="center"/>
    </xf>
    <xf numFmtId="0" fontId="7" fillId="0" borderId="0" xfId="6" applyFont="1" applyFill="1" applyBorder="1" applyAlignment="1">
      <alignment vertical="center"/>
    </xf>
    <xf numFmtId="0" fontId="11" fillId="0" borderId="0" xfId="6" applyFont="1" applyBorder="1" applyAlignment="1">
      <alignment horizontal="center" vertical="center"/>
    </xf>
    <xf numFmtId="0" fontId="7" fillId="0" borderId="8" xfId="6" applyFont="1" applyBorder="1" applyAlignment="1">
      <alignment horizontal="center" vertical="center"/>
    </xf>
    <xf numFmtId="3" fontId="7" fillId="0" borderId="10" xfId="6" applyNumberFormat="1" applyFont="1" applyBorder="1" applyAlignment="1">
      <alignment horizontal="center" vertical="center"/>
    </xf>
    <xf numFmtId="3" fontId="15" fillId="0" borderId="11" xfId="6" applyNumberFormat="1" applyFont="1" applyBorder="1" applyAlignment="1">
      <alignment horizontal="center" vertical="center"/>
    </xf>
    <xf numFmtId="3" fontId="7" fillId="0" borderId="1" xfId="6" applyNumberFormat="1" applyFont="1" applyBorder="1" applyAlignment="1">
      <alignment horizontal="center" vertical="center"/>
    </xf>
    <xf numFmtId="3" fontId="15" fillId="0" borderId="11" xfId="6" applyNumberFormat="1" applyFont="1" applyFill="1" applyBorder="1" applyAlignment="1">
      <alignment horizontal="center" vertical="center"/>
    </xf>
    <xf numFmtId="3" fontId="15" fillId="0" borderId="12" xfId="6" applyNumberFormat="1" applyFont="1" applyFill="1" applyBorder="1" applyAlignment="1">
      <alignment horizontal="center" vertical="center"/>
    </xf>
    <xf numFmtId="3" fontId="24" fillId="0" borderId="0" xfId="2" applyNumberFormat="1" applyFont="1" applyBorder="1" applyAlignment="1">
      <alignment horizontal="left" vertical="center"/>
    </xf>
    <xf numFmtId="3" fontId="15" fillId="8" borderId="6" xfId="2" applyNumberFormat="1" applyFont="1" applyFill="1" applyBorder="1" applyAlignment="1">
      <alignment horizontal="center" vertical="center" wrapText="1"/>
    </xf>
    <xf numFmtId="0" fontId="15" fillId="8" borderId="0" xfId="2" applyFont="1" applyFill="1" applyAlignment="1">
      <alignment horizontal="center" vertical="center"/>
    </xf>
    <xf numFmtId="0" fontId="12" fillId="8" borderId="0" xfId="2" applyFont="1" applyFill="1" applyAlignment="1">
      <alignment horizontal="center" vertical="center"/>
    </xf>
    <xf numFmtId="0" fontId="11" fillId="0" borderId="0" xfId="2" applyFont="1" applyBorder="1" applyAlignment="1" applyProtection="1">
      <alignment vertical="center"/>
      <protection locked="0"/>
    </xf>
    <xf numFmtId="0" fontId="11" fillId="0" borderId="0" xfId="2" applyFont="1" applyBorder="1" applyAlignment="1" applyProtection="1">
      <alignment horizontal="left" vertical="center"/>
      <protection locked="0"/>
    </xf>
    <xf numFmtId="0" fontId="11" fillId="0" borderId="0" xfId="2" applyFont="1" applyBorder="1" applyAlignment="1" applyProtection="1">
      <alignment horizontal="center" vertical="center"/>
      <protection locked="0"/>
    </xf>
    <xf numFmtId="0" fontId="7" fillId="0" borderId="0" xfId="2" applyFont="1" applyBorder="1" applyAlignment="1" applyProtection="1">
      <alignment horizontal="center" vertical="center"/>
      <protection locked="0"/>
    </xf>
    <xf numFmtId="3" fontId="7" fillId="0" borderId="0" xfId="2" applyNumberFormat="1" applyFont="1" applyBorder="1" applyAlignment="1" applyProtection="1">
      <alignment horizontal="center" vertical="center"/>
      <protection locked="0"/>
    </xf>
    <xf numFmtId="0" fontId="10" fillId="0" borderId="0" xfId="2" applyFont="1" applyBorder="1" applyAlignment="1" applyProtection="1">
      <alignment vertical="center"/>
      <protection locked="0"/>
    </xf>
    <xf numFmtId="0" fontId="10" fillId="0" borderId="0" xfId="2" applyFont="1" applyAlignment="1" applyProtection="1">
      <alignment vertical="center"/>
      <protection locked="0"/>
    </xf>
    <xf numFmtId="0" fontId="11" fillId="6" borderId="2"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2"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11" fillId="0" borderId="0" xfId="2" applyFont="1" applyAlignment="1" applyProtection="1">
      <alignment vertical="center"/>
      <protection locked="0"/>
    </xf>
    <xf numFmtId="0" fontId="11" fillId="0" borderId="0" xfId="2" applyFont="1" applyAlignment="1" applyProtection="1">
      <alignment horizontal="left" vertical="center"/>
      <protection locked="0"/>
    </xf>
    <xf numFmtId="0" fontId="13" fillId="0" borderId="0" xfId="2" applyFont="1" applyBorder="1" applyAlignment="1" applyProtection="1">
      <alignment horizontal="right" vertical="center"/>
      <protection locked="0"/>
    </xf>
    <xf numFmtId="0" fontId="14" fillId="0" borderId="0" xfId="2"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14" fillId="0" borderId="0" xfId="2" applyFont="1" applyFill="1" applyBorder="1" applyAlignment="1" applyProtection="1">
      <alignment vertical="center"/>
      <protection locked="0"/>
    </xf>
    <xf numFmtId="0" fontId="15" fillId="10" borderId="0" xfId="2" applyFont="1" applyFill="1" applyAlignment="1" applyProtection="1">
      <alignment horizontal="center" vertical="center"/>
      <protection locked="0"/>
    </xf>
    <xf numFmtId="0" fontId="16" fillId="0" borderId="0" xfId="2" applyFont="1" applyAlignment="1" applyProtection="1">
      <alignment vertical="center"/>
      <protection locked="0"/>
    </xf>
    <xf numFmtId="0" fontId="15" fillId="0" borderId="0" xfId="2" applyFont="1" applyAlignment="1" applyProtection="1">
      <alignment horizontal="center" vertical="center"/>
      <protection locked="0"/>
    </xf>
    <xf numFmtId="0" fontId="12" fillId="0" borderId="0" xfId="2" applyFont="1" applyAlignment="1" applyProtection="1">
      <alignment horizontal="center" vertical="center"/>
      <protection locked="0"/>
    </xf>
    <xf numFmtId="0" fontId="15" fillId="0" borderId="0" xfId="2" applyFont="1" applyBorder="1" applyAlignment="1" applyProtection="1">
      <alignment vertical="center"/>
      <protection locked="0"/>
    </xf>
    <xf numFmtId="3" fontId="7" fillId="0" borderId="0" xfId="4" applyNumberFormat="1" applyFont="1" applyFill="1" applyBorder="1" applyAlignment="1" applyProtection="1">
      <alignment horizontal="center" vertical="center"/>
      <protection locked="0"/>
    </xf>
    <xf numFmtId="3" fontId="15" fillId="0" borderId="0" xfId="2" applyNumberFormat="1" applyFont="1" applyAlignment="1" applyProtection="1">
      <alignment horizontal="center" vertical="center"/>
      <protection locked="0"/>
    </xf>
    <xf numFmtId="3" fontId="7" fillId="0" borderId="0" xfId="3" applyNumberFormat="1" applyFont="1" applyFill="1" applyBorder="1" applyAlignment="1" applyProtection="1">
      <alignment horizontal="center" vertical="center"/>
      <protection locked="0"/>
    </xf>
    <xf numFmtId="0" fontId="15" fillId="11" borderId="0" xfId="2" applyFont="1" applyFill="1" applyBorder="1" applyAlignment="1" applyProtection="1">
      <alignment vertical="center"/>
      <protection locked="0"/>
    </xf>
    <xf numFmtId="3" fontId="7" fillId="11" borderId="0" xfId="3" applyNumberFormat="1" applyFont="1" applyFill="1" applyBorder="1" applyAlignment="1" applyProtection="1">
      <alignment horizontal="center" vertical="center"/>
      <protection locked="0"/>
    </xf>
    <xf numFmtId="3" fontId="15" fillId="11" borderId="0" xfId="2" applyNumberFormat="1" applyFont="1" applyFill="1" applyAlignment="1" applyProtection="1">
      <alignment horizontal="center" vertical="center"/>
      <protection locked="0"/>
    </xf>
    <xf numFmtId="3" fontId="7" fillId="11" borderId="0" xfId="2" applyNumberFormat="1" applyFont="1" applyFill="1" applyAlignment="1" applyProtection="1">
      <alignment horizontal="center" vertical="center"/>
      <protection locked="0"/>
    </xf>
    <xf numFmtId="3" fontId="24" fillId="0" borderId="0" xfId="2" applyNumberFormat="1" applyFont="1" applyBorder="1" applyAlignment="1" applyProtection="1">
      <alignment horizontal="left" vertical="center"/>
      <protection locked="0"/>
    </xf>
    <xf numFmtId="3" fontId="7" fillId="0" borderId="0" xfId="3" applyNumberFormat="1" applyFont="1" applyBorder="1" applyAlignment="1" applyProtection="1">
      <alignment horizontal="right" vertical="center"/>
      <protection locked="0"/>
    </xf>
    <xf numFmtId="3" fontId="7" fillId="0" borderId="0" xfId="3" applyNumberFormat="1" applyFont="1" applyBorder="1" applyAlignment="1" applyProtection="1">
      <alignment horizontal="center" vertical="center"/>
      <protection locked="0"/>
    </xf>
    <xf numFmtId="3" fontId="15" fillId="0" borderId="0" xfId="2" applyNumberFormat="1" applyFont="1" applyAlignment="1" applyProtection="1">
      <alignment vertical="center"/>
      <protection locked="0"/>
    </xf>
    <xf numFmtId="0" fontId="22" fillId="0" borderId="0" xfId="2" applyFont="1" applyFill="1" applyBorder="1" applyAlignment="1" applyProtection="1">
      <alignment horizontal="left" vertical="center"/>
      <protection locked="0"/>
    </xf>
    <xf numFmtId="0" fontId="15" fillId="0" borderId="0" xfId="2" applyFont="1" applyFill="1" applyBorder="1" applyAlignment="1" applyProtection="1">
      <alignment horizontal="left" vertical="center"/>
      <protection locked="0"/>
    </xf>
    <xf numFmtId="0" fontId="7" fillId="0" borderId="0" xfId="2" applyFont="1" applyFill="1" applyBorder="1" applyAlignment="1" applyProtection="1">
      <alignment horizontal="left" vertical="center"/>
      <protection locked="0"/>
    </xf>
    <xf numFmtId="0" fontId="7" fillId="0" borderId="0" xfId="2" applyFont="1" applyFill="1" applyBorder="1" applyAlignment="1" applyProtection="1">
      <alignment horizontal="center" vertical="center"/>
      <protection locked="0"/>
    </xf>
    <xf numFmtId="3" fontId="15" fillId="8" borderId="6" xfId="2" applyNumberFormat="1" applyFont="1" applyFill="1" applyBorder="1" applyAlignment="1" applyProtection="1">
      <alignment horizontal="center" vertical="center" wrapText="1"/>
      <protection locked="0"/>
    </xf>
    <xf numFmtId="0" fontId="15" fillId="0" borderId="0" xfId="2" applyFont="1" applyFill="1" applyBorder="1" applyAlignment="1" applyProtection="1">
      <alignment vertical="center"/>
      <protection locked="0"/>
    </xf>
    <xf numFmtId="44" fontId="17" fillId="0" borderId="0" xfId="4" applyFont="1" applyFill="1" applyBorder="1" applyAlignment="1" applyProtection="1">
      <alignment horizontal="left" vertical="center"/>
      <protection locked="0"/>
    </xf>
    <xf numFmtId="44" fontId="15" fillId="0" borderId="0" xfId="4" applyFont="1" applyFill="1" applyBorder="1" applyAlignment="1" applyProtection="1">
      <alignment horizontal="center" vertical="center"/>
      <protection locked="0"/>
    </xf>
    <xf numFmtId="0" fontId="15" fillId="0" borderId="7" xfId="2" applyFont="1" applyBorder="1" applyAlignment="1" applyProtection="1">
      <alignment horizontal="center" vertical="center"/>
      <protection locked="0"/>
    </xf>
    <xf numFmtId="3" fontId="15" fillId="0" borderId="8" xfId="2" applyNumberFormat="1" applyFont="1" applyBorder="1" applyAlignment="1" applyProtection="1">
      <alignment horizontal="center" vertical="center"/>
      <protection locked="0"/>
    </xf>
    <xf numFmtId="0" fontId="15" fillId="0" borderId="13" xfId="2" applyFont="1" applyBorder="1" applyAlignment="1" applyProtection="1">
      <alignment horizontal="center" vertical="center"/>
      <protection locked="0"/>
    </xf>
    <xf numFmtId="3" fontId="15" fillId="0" borderId="13" xfId="2" applyNumberFormat="1" applyFont="1" applyBorder="1" applyAlignment="1" applyProtection="1">
      <alignment horizontal="center" vertical="center"/>
      <protection locked="0"/>
    </xf>
    <xf numFmtId="49" fontId="7" fillId="0" borderId="0" xfId="2" applyNumberFormat="1" applyFont="1" applyFill="1" applyBorder="1" applyAlignment="1" applyProtection="1">
      <alignment horizontal="center" vertical="center"/>
      <protection locked="0"/>
    </xf>
    <xf numFmtId="0" fontId="15" fillId="0" borderId="0" xfId="2" applyFont="1" applyFill="1" applyBorder="1" applyAlignment="1" applyProtection="1">
      <alignment horizontal="center" vertical="center"/>
      <protection locked="0"/>
    </xf>
    <xf numFmtId="9" fontId="15" fillId="0" borderId="0" xfId="5" applyFont="1" applyFill="1" applyBorder="1" applyAlignment="1" applyProtection="1">
      <alignment horizontal="center" vertical="center"/>
      <protection locked="0"/>
    </xf>
    <xf numFmtId="0" fontId="7" fillId="0" borderId="7" xfId="2" applyFont="1" applyFill="1" applyBorder="1" applyAlignment="1" applyProtection="1">
      <alignment horizontal="center" vertical="center"/>
      <protection locked="0"/>
    </xf>
    <xf numFmtId="3" fontId="7" fillId="0" borderId="8" xfId="2" applyNumberFormat="1" applyFont="1" applyFill="1" applyBorder="1" applyAlignment="1" applyProtection="1">
      <alignment horizontal="center" vertical="center"/>
      <protection locked="0"/>
    </xf>
    <xf numFmtId="0" fontId="7" fillId="0" borderId="9" xfId="2" applyFont="1" applyFill="1" applyBorder="1" applyAlignment="1" applyProtection="1">
      <alignment horizontal="center" vertical="center"/>
      <protection locked="0"/>
    </xf>
    <xf numFmtId="3" fontId="7" fillId="0" borderId="9" xfId="2" applyNumberFormat="1" applyFont="1" applyFill="1" applyBorder="1" applyAlignment="1" applyProtection="1">
      <alignment horizontal="center" vertical="center"/>
      <protection locked="0"/>
    </xf>
    <xf numFmtId="49" fontId="7" fillId="6" borderId="0" xfId="2" applyNumberFormat="1" applyFont="1" applyFill="1" applyBorder="1" applyAlignment="1" applyProtection="1">
      <alignment horizontal="center" vertical="center"/>
      <protection locked="0"/>
    </xf>
    <xf numFmtId="0" fontId="7" fillId="6" borderId="0" xfId="2" applyFont="1" applyFill="1" applyBorder="1" applyAlignment="1" applyProtection="1">
      <alignment horizontal="left" vertical="center"/>
      <protection locked="0"/>
    </xf>
    <xf numFmtId="3" fontId="18" fillId="6" borderId="0" xfId="3" applyNumberFormat="1" applyFont="1" applyFill="1" applyBorder="1" applyAlignment="1" applyProtection="1">
      <alignment horizontal="center" vertical="center"/>
      <protection locked="0"/>
    </xf>
    <xf numFmtId="9" fontId="18" fillId="6" borderId="0" xfId="5" applyFont="1" applyFill="1" applyBorder="1" applyAlignment="1" applyProtection="1">
      <alignment horizontal="center" vertical="center"/>
      <protection locked="0"/>
    </xf>
    <xf numFmtId="37" fontId="18" fillId="6" borderId="0" xfId="3" applyNumberFormat="1" applyFont="1" applyFill="1" applyBorder="1" applyAlignment="1" applyProtection="1">
      <alignment horizontal="center" vertical="center"/>
      <protection locked="0"/>
    </xf>
    <xf numFmtId="0" fontId="7" fillId="5" borderId="0" xfId="2" applyFont="1" applyFill="1" applyBorder="1" applyAlignment="1" applyProtection="1">
      <alignment horizontal="left" vertical="center"/>
      <protection locked="0"/>
    </xf>
    <xf numFmtId="3" fontId="18" fillId="2" borderId="0" xfId="3" applyNumberFormat="1" applyFont="1" applyFill="1" applyBorder="1" applyAlignment="1" applyProtection="1">
      <alignment horizontal="center" vertical="center"/>
      <protection locked="0"/>
    </xf>
    <xf numFmtId="9" fontId="18" fillId="2" borderId="0" xfId="5" applyFont="1" applyFill="1" applyBorder="1" applyAlignment="1" applyProtection="1">
      <alignment horizontal="center" vertical="center"/>
      <protection locked="0"/>
    </xf>
    <xf numFmtId="0" fontId="7" fillId="5" borderId="0" xfId="2" applyFont="1" applyFill="1" applyBorder="1" applyAlignment="1" applyProtection="1">
      <alignment horizontal="center" vertical="center"/>
      <protection locked="0"/>
    </xf>
    <xf numFmtId="0" fontId="7" fillId="2" borderId="7" xfId="2" applyFont="1" applyFill="1" applyBorder="1" applyAlignment="1" applyProtection="1">
      <alignment horizontal="center" vertical="center"/>
      <protection locked="0"/>
    </xf>
    <xf numFmtId="0" fontId="7" fillId="2" borderId="9" xfId="2" applyFont="1" applyFill="1" applyBorder="1" applyAlignment="1" applyProtection="1">
      <alignment horizontal="center" vertical="center"/>
      <protection locked="0"/>
    </xf>
    <xf numFmtId="3" fontId="18" fillId="0" borderId="0" xfId="3" applyNumberFormat="1" applyFont="1" applyFill="1" applyBorder="1" applyAlignment="1" applyProtection="1">
      <alignment horizontal="center" vertical="center"/>
      <protection locked="0"/>
    </xf>
    <xf numFmtId="9" fontId="18" fillId="0" borderId="0" xfId="5"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3" fontId="7" fillId="0" borderId="0" xfId="0" applyNumberFormat="1" applyFont="1" applyFill="1" applyBorder="1" applyAlignment="1" applyProtection="1">
      <alignment horizontal="center" vertical="center"/>
      <protection locked="0"/>
    </xf>
    <xf numFmtId="9" fontId="7" fillId="2" borderId="0" xfId="1" applyFont="1" applyFill="1" applyBorder="1" applyAlignment="1" applyProtection="1">
      <alignment horizontal="center" vertical="center"/>
      <protection locked="0"/>
    </xf>
    <xf numFmtId="0" fontId="7" fillId="0" borderId="0" xfId="2" applyFont="1" applyFill="1" applyBorder="1" applyAlignment="1" applyProtection="1">
      <alignment vertical="center"/>
      <protection locked="0"/>
    </xf>
    <xf numFmtId="9" fontId="7" fillId="0" borderId="0" xfId="1" applyFont="1" applyFill="1" applyBorder="1" applyAlignment="1" applyProtection="1">
      <alignment horizontal="center" vertical="center"/>
      <protection locked="0"/>
    </xf>
    <xf numFmtId="3" fontId="15" fillId="0" borderId="8" xfId="2" applyNumberFormat="1" applyFont="1" applyFill="1" applyBorder="1" applyAlignment="1" applyProtection="1">
      <alignment horizontal="center" vertical="center"/>
      <protection locked="0"/>
    </xf>
    <xf numFmtId="3" fontId="15" fillId="0" borderId="9" xfId="2" applyNumberFormat="1" applyFont="1" applyFill="1" applyBorder="1" applyAlignment="1" applyProtection="1">
      <alignment horizontal="center" vertical="center"/>
      <protection locked="0"/>
    </xf>
    <xf numFmtId="3" fontId="7" fillId="0" borderId="0" xfId="2" applyNumberFormat="1" applyFont="1" applyFill="1" applyBorder="1" applyAlignment="1" applyProtection="1">
      <alignment horizontal="center" vertical="center"/>
      <protection locked="0"/>
    </xf>
    <xf numFmtId="9" fontId="7" fillId="0" borderId="0" xfId="5" applyFont="1" applyFill="1" applyBorder="1" applyAlignment="1" applyProtection="1">
      <alignment horizontal="center" vertical="center"/>
      <protection locked="0"/>
    </xf>
    <xf numFmtId="3" fontId="15" fillId="0" borderId="0" xfId="4" applyNumberFormat="1" applyFont="1" applyFill="1" applyBorder="1" applyAlignment="1" applyProtection="1">
      <alignment horizontal="center" vertical="center"/>
      <protection locked="0"/>
    </xf>
    <xf numFmtId="49" fontId="7" fillId="6" borderId="0" xfId="2" applyNumberFormat="1" applyFont="1" applyFill="1" applyBorder="1" applyAlignment="1" applyProtection="1">
      <alignment horizontal="left" vertical="center"/>
      <protection locked="0"/>
    </xf>
    <xf numFmtId="0" fontId="7" fillId="6" borderId="0" xfId="2" applyFont="1" applyFill="1" applyBorder="1" applyAlignment="1" applyProtection="1">
      <alignment vertical="center"/>
      <protection locked="0"/>
    </xf>
    <xf numFmtId="3" fontId="7" fillId="6" borderId="0" xfId="2" applyNumberFormat="1" applyFont="1" applyFill="1" applyBorder="1" applyAlignment="1" applyProtection="1">
      <alignment horizontal="center" vertical="center"/>
      <protection locked="0"/>
    </xf>
    <xf numFmtId="9" fontId="7" fillId="6" borderId="0" xfId="5" applyNumberFormat="1" applyFont="1" applyFill="1" applyBorder="1" applyAlignment="1" applyProtection="1">
      <alignment horizontal="center" vertical="center"/>
      <protection locked="0"/>
    </xf>
    <xf numFmtId="0" fontId="7" fillId="6" borderId="0" xfId="2" applyFont="1" applyFill="1" applyBorder="1" applyAlignment="1" applyProtection="1">
      <alignment horizontal="center" vertical="center"/>
      <protection locked="0"/>
    </xf>
    <xf numFmtId="0" fontId="7" fillId="6" borderId="7" xfId="2" applyFont="1" applyFill="1" applyBorder="1" applyAlignment="1" applyProtection="1">
      <alignment horizontal="center" vertical="center"/>
      <protection locked="0"/>
    </xf>
    <xf numFmtId="0" fontId="7" fillId="0" borderId="0" xfId="2" applyFont="1" applyAlignment="1" applyProtection="1">
      <alignment horizontal="center" vertical="center"/>
      <protection locked="0"/>
    </xf>
    <xf numFmtId="49" fontId="7" fillId="0" borderId="0" xfId="2" applyNumberFormat="1" applyFont="1" applyFill="1" applyBorder="1" applyAlignment="1" applyProtection="1">
      <alignment horizontal="left" vertical="center"/>
      <protection locked="0"/>
    </xf>
    <xf numFmtId="0" fontId="7" fillId="5" borderId="0" xfId="2" applyFont="1" applyFill="1" applyBorder="1" applyAlignment="1" applyProtection="1">
      <alignment vertical="center"/>
      <protection locked="0"/>
    </xf>
    <xf numFmtId="3" fontId="7" fillId="2" borderId="0" xfId="2" applyNumberFormat="1" applyFont="1" applyFill="1" applyBorder="1" applyAlignment="1" applyProtection="1">
      <alignment horizontal="center" vertical="center"/>
      <protection locked="0"/>
    </xf>
    <xf numFmtId="9" fontId="7" fillId="2" borderId="0" xfId="5" applyNumberFormat="1" applyFont="1" applyFill="1" applyBorder="1" applyAlignment="1" applyProtection="1">
      <alignment horizontal="center" vertical="center"/>
      <protection locked="0"/>
    </xf>
    <xf numFmtId="0" fontId="10" fillId="0" borderId="0" xfId="2" applyFont="1" applyAlignment="1" applyProtection="1">
      <alignment horizontal="center" vertical="center"/>
      <protection locked="0"/>
    </xf>
    <xf numFmtId="3" fontId="7" fillId="4" borderId="0" xfId="2" applyNumberFormat="1" applyFont="1" applyFill="1" applyBorder="1" applyAlignment="1" applyProtection="1">
      <alignment horizontal="center" vertical="center"/>
      <protection locked="0"/>
    </xf>
    <xf numFmtId="9" fontId="7" fillId="4" borderId="0" xfId="5" applyNumberFormat="1" applyFont="1" applyFill="1" applyBorder="1" applyAlignment="1" applyProtection="1">
      <alignment horizontal="center" vertical="center"/>
      <protection locked="0"/>
    </xf>
    <xf numFmtId="0" fontId="7" fillId="5" borderId="0" xfId="2" applyFont="1" applyFill="1" applyBorder="1" applyAlignment="1" applyProtection="1">
      <alignment horizontal="center" vertical="center" wrapText="1"/>
      <protection locked="0"/>
    </xf>
    <xf numFmtId="3" fontId="7" fillId="5" borderId="0" xfId="2" applyNumberFormat="1" applyFont="1" applyFill="1" applyBorder="1" applyAlignment="1" applyProtection="1">
      <alignment horizontal="center" vertical="center"/>
      <protection locked="0"/>
    </xf>
    <xf numFmtId="9" fontId="7" fillId="5" borderId="0" xfId="5" applyNumberFormat="1" applyFont="1" applyFill="1" applyBorder="1" applyAlignment="1" applyProtection="1">
      <alignment horizontal="center" vertical="center"/>
      <protection locked="0"/>
    </xf>
    <xf numFmtId="0" fontId="7" fillId="5" borderId="7" xfId="2" applyFont="1" applyFill="1" applyBorder="1" applyAlignment="1" applyProtection="1">
      <alignment horizontal="center" vertical="center"/>
      <protection locked="0"/>
    </xf>
    <xf numFmtId="0" fontId="7" fillId="5" borderId="9" xfId="2" applyFont="1" applyFill="1" applyBorder="1" applyAlignment="1" applyProtection="1">
      <alignment horizontal="center" vertical="center"/>
      <protection locked="0"/>
    </xf>
    <xf numFmtId="3" fontId="15" fillId="0" borderId="0" xfId="2" applyNumberFormat="1" applyFont="1" applyFill="1" applyBorder="1" applyAlignment="1" applyProtection="1">
      <alignment horizontal="center" vertical="center"/>
      <protection locked="0"/>
    </xf>
    <xf numFmtId="9" fontId="15" fillId="0" borderId="0" xfId="5" applyNumberFormat="1" applyFont="1" applyFill="1" applyBorder="1" applyAlignment="1" applyProtection="1">
      <alignment horizontal="center" vertical="center"/>
      <protection locked="0"/>
    </xf>
    <xf numFmtId="0" fontId="15" fillId="0" borderId="7" xfId="2" applyFont="1" applyFill="1" applyBorder="1" applyAlignment="1" applyProtection="1">
      <alignment horizontal="center" vertical="center"/>
      <protection locked="0"/>
    </xf>
    <xf numFmtId="0" fontId="15" fillId="0" borderId="9" xfId="2" applyFont="1" applyFill="1" applyBorder="1" applyAlignment="1" applyProtection="1">
      <alignment horizontal="center" vertical="center"/>
      <protection locked="0"/>
    </xf>
    <xf numFmtId="0" fontId="20" fillId="0" borderId="0" xfId="2" applyFont="1" applyAlignment="1" applyProtection="1">
      <alignment vertical="center"/>
      <protection locked="0"/>
    </xf>
    <xf numFmtId="0" fontId="13" fillId="0" borderId="0" xfId="2" applyFont="1" applyAlignment="1" applyProtection="1">
      <alignment vertical="center"/>
      <protection locked="0"/>
    </xf>
    <xf numFmtId="49" fontId="15" fillId="0" borderId="0" xfId="2" applyNumberFormat="1" applyFont="1" applyFill="1" applyBorder="1" applyAlignment="1" applyProtection="1">
      <alignment vertical="center"/>
      <protection locked="0"/>
    </xf>
    <xf numFmtId="49" fontId="15" fillId="0" borderId="0" xfId="2" applyNumberFormat="1" applyFont="1" applyFill="1" applyBorder="1" applyAlignment="1" applyProtection="1">
      <alignment horizontal="center" vertical="center"/>
      <protection locked="0"/>
    </xf>
    <xf numFmtId="49" fontId="15" fillId="0" borderId="7" xfId="2" applyNumberFormat="1" applyFont="1" applyFill="1" applyBorder="1" applyAlignment="1" applyProtection="1">
      <alignment horizontal="center" vertical="center"/>
      <protection locked="0"/>
    </xf>
    <xf numFmtId="49" fontId="15" fillId="0" borderId="9" xfId="2" applyNumberFormat="1" applyFont="1" applyFill="1" applyBorder="1" applyAlignment="1" applyProtection="1">
      <alignment horizontal="center" vertical="center"/>
      <protection locked="0"/>
    </xf>
    <xf numFmtId="49" fontId="7" fillId="9" borderId="0" xfId="2" applyNumberFormat="1" applyFont="1" applyFill="1" applyBorder="1" applyAlignment="1" applyProtection="1">
      <alignment horizontal="left" vertical="center"/>
      <protection locked="0"/>
    </xf>
    <xf numFmtId="0" fontId="7" fillId="9" borderId="0" xfId="2" applyFont="1" applyFill="1" applyBorder="1" applyAlignment="1" applyProtection="1">
      <alignment horizontal="left" vertical="center"/>
      <protection locked="0"/>
    </xf>
    <xf numFmtId="3" fontId="7" fillId="9" borderId="0" xfId="2" applyNumberFormat="1" applyFont="1" applyFill="1" applyBorder="1" applyAlignment="1" applyProtection="1">
      <alignment horizontal="center" vertical="center"/>
      <protection locked="0"/>
    </xf>
    <xf numFmtId="9" fontId="7" fillId="9" borderId="0" xfId="5" applyNumberFormat="1" applyFont="1" applyFill="1" applyBorder="1" applyAlignment="1" applyProtection="1">
      <alignment horizontal="center" vertical="center"/>
      <protection locked="0"/>
    </xf>
    <xf numFmtId="0" fontId="7" fillId="9" borderId="0" xfId="2" applyFont="1" applyFill="1" applyBorder="1" applyAlignment="1" applyProtection="1">
      <alignment horizontal="center" vertical="center"/>
      <protection locked="0"/>
    </xf>
    <xf numFmtId="0" fontId="7" fillId="9" borderId="7" xfId="2" applyFont="1" applyFill="1" applyBorder="1" applyAlignment="1" applyProtection="1">
      <alignment horizontal="center" vertical="center"/>
      <protection locked="0"/>
    </xf>
    <xf numFmtId="9" fontId="7" fillId="0" borderId="0" xfId="5" applyNumberFormat="1" applyFont="1" applyFill="1" applyBorder="1" applyAlignment="1" applyProtection="1">
      <alignment horizontal="center" vertical="center"/>
      <protection locked="0"/>
    </xf>
    <xf numFmtId="0" fontId="15" fillId="0" borderId="0" xfId="6" applyFont="1" applyFill="1" applyBorder="1" applyAlignment="1" applyProtection="1">
      <alignment vertical="center"/>
      <protection locked="0"/>
    </xf>
    <xf numFmtId="3" fontId="11" fillId="0" borderId="0" xfId="2" applyNumberFormat="1" applyFont="1" applyBorder="1" applyAlignment="1" applyProtection="1">
      <alignment horizontal="center" vertical="center"/>
      <protection locked="0"/>
    </xf>
    <xf numFmtId="3" fontId="7" fillId="0" borderId="7" xfId="2" applyNumberFormat="1" applyFont="1" applyBorder="1" applyAlignment="1" applyProtection="1">
      <alignment horizontal="center" vertical="center"/>
      <protection locked="0"/>
    </xf>
    <xf numFmtId="3" fontId="7" fillId="0" borderId="8" xfId="2" applyNumberFormat="1" applyFont="1" applyBorder="1" applyAlignment="1" applyProtection="1">
      <alignment horizontal="center" vertical="center"/>
      <protection locked="0"/>
    </xf>
    <xf numFmtId="3" fontId="7" fillId="0" borderId="9" xfId="2" applyNumberFormat="1" applyFont="1" applyBorder="1" applyAlignment="1" applyProtection="1">
      <alignment horizontal="center" vertical="center"/>
      <protection locked="0"/>
    </xf>
    <xf numFmtId="3" fontId="15" fillId="0" borderId="0" xfId="6" applyNumberFormat="1" applyFont="1" applyFill="1" applyBorder="1" applyAlignment="1" applyProtection="1">
      <alignment horizontal="center" vertical="center"/>
      <protection locked="0"/>
    </xf>
    <xf numFmtId="0" fontId="15" fillId="0" borderId="0" xfId="6" applyFont="1" applyFill="1" applyBorder="1" applyAlignment="1" applyProtection="1">
      <alignment horizontal="center" vertical="center"/>
      <protection locked="0"/>
    </xf>
    <xf numFmtId="0" fontId="7" fillId="0" borderId="7" xfId="6" applyFont="1" applyFill="1" applyBorder="1" applyAlignment="1" applyProtection="1">
      <alignment horizontal="center" vertical="center"/>
      <protection locked="0"/>
    </xf>
    <xf numFmtId="3" fontId="7" fillId="0" borderId="8" xfId="6" applyNumberFormat="1" applyFont="1" applyFill="1" applyBorder="1" applyAlignment="1" applyProtection="1">
      <alignment horizontal="center" vertical="center"/>
      <protection locked="0"/>
    </xf>
    <xf numFmtId="0" fontId="7" fillId="0" borderId="9" xfId="6" applyFont="1" applyFill="1" applyBorder="1" applyAlignment="1" applyProtection="1">
      <alignment horizontal="center" vertical="center"/>
      <protection locked="0"/>
    </xf>
    <xf numFmtId="3" fontId="7" fillId="0" borderId="9" xfId="6" applyNumberFormat="1" applyFont="1" applyFill="1" applyBorder="1" applyAlignment="1" applyProtection="1">
      <alignment horizontal="center" vertical="center"/>
      <protection locked="0"/>
    </xf>
    <xf numFmtId="0" fontId="13" fillId="0" borderId="0" xfId="6" applyFont="1" applyAlignment="1" applyProtection="1">
      <alignment vertical="center"/>
      <protection locked="0"/>
    </xf>
    <xf numFmtId="0" fontId="7" fillId="0" borderId="0" xfId="6" applyFont="1" applyFill="1" applyBorder="1" applyAlignment="1" applyProtection="1">
      <alignment horizontal="left" vertical="center"/>
      <protection locked="0"/>
    </xf>
    <xf numFmtId="10" fontId="7" fillId="5" borderId="0" xfId="5" applyNumberFormat="1" applyFont="1" applyFill="1" applyBorder="1" applyAlignment="1" applyProtection="1">
      <alignment horizontal="center" vertical="center"/>
      <protection locked="0"/>
    </xf>
    <xf numFmtId="0" fontId="15" fillId="0" borderId="7" xfId="6" applyFont="1" applyFill="1" applyBorder="1" applyAlignment="1" applyProtection="1">
      <alignment horizontal="center" vertical="center"/>
      <protection locked="0"/>
    </xf>
    <xf numFmtId="3" fontId="15" fillId="0" borderId="8" xfId="6" applyNumberFormat="1" applyFont="1" applyFill="1" applyBorder="1" applyAlignment="1" applyProtection="1">
      <alignment horizontal="center" vertical="center"/>
      <protection locked="0"/>
    </xf>
    <xf numFmtId="0" fontId="15" fillId="0" borderId="9" xfId="6" applyFont="1" applyFill="1" applyBorder="1" applyAlignment="1" applyProtection="1">
      <alignment horizontal="center" vertical="center"/>
      <protection locked="0"/>
    </xf>
    <xf numFmtId="0" fontId="10" fillId="0" borderId="0" xfId="6" applyFont="1" applyAlignment="1" applyProtection="1">
      <alignment vertical="center"/>
      <protection locked="0"/>
    </xf>
    <xf numFmtId="10" fontId="7" fillId="0" borderId="0" xfId="5" applyNumberFormat="1" applyFont="1" applyFill="1" applyBorder="1" applyAlignment="1" applyProtection="1">
      <alignment horizontal="center" vertical="center"/>
      <protection locked="0"/>
    </xf>
    <xf numFmtId="3" fontId="15" fillId="0" borderId="9" xfId="6" applyNumberFormat="1" applyFont="1" applyFill="1" applyBorder="1" applyAlignment="1" applyProtection="1">
      <alignment horizontal="center" vertical="center"/>
      <protection locked="0"/>
    </xf>
    <xf numFmtId="0" fontId="15" fillId="14" borderId="0" xfId="6" applyFont="1" applyFill="1" applyBorder="1" applyAlignment="1" applyProtection="1">
      <alignment vertical="center"/>
      <protection locked="0"/>
    </xf>
    <xf numFmtId="3" fontId="15" fillId="14" borderId="0" xfId="4" applyNumberFormat="1" applyFont="1" applyFill="1" applyBorder="1" applyAlignment="1" applyProtection="1">
      <alignment horizontal="center" vertical="center"/>
      <protection locked="0"/>
    </xf>
    <xf numFmtId="44" fontId="15" fillId="14" borderId="0" xfId="4" applyFont="1" applyFill="1" applyBorder="1" applyAlignment="1" applyProtection="1">
      <alignment horizontal="center" vertical="center"/>
      <protection locked="0"/>
    </xf>
    <xf numFmtId="0" fontId="15" fillId="14" borderId="8" xfId="6" applyFont="1" applyFill="1" applyBorder="1" applyAlignment="1" applyProtection="1">
      <alignment horizontal="center" vertical="center"/>
      <protection locked="0"/>
    </xf>
    <xf numFmtId="3" fontId="15" fillId="14" borderId="7" xfId="6" applyNumberFormat="1" applyFont="1" applyFill="1" applyBorder="1" applyAlignment="1" applyProtection="1">
      <alignment horizontal="center" vertical="center"/>
      <protection locked="0"/>
    </xf>
    <xf numFmtId="3" fontId="15" fillId="14" borderId="8" xfId="6" applyNumberFormat="1" applyFont="1" applyFill="1" applyBorder="1" applyAlignment="1" applyProtection="1">
      <alignment horizontal="center" vertical="center"/>
      <protection locked="0"/>
    </xf>
    <xf numFmtId="3" fontId="15" fillId="14" borderId="9" xfId="6" applyNumberFormat="1" applyFont="1" applyFill="1" applyBorder="1" applyAlignment="1" applyProtection="1">
      <alignment horizontal="center" vertical="center"/>
      <protection locked="0"/>
    </xf>
    <xf numFmtId="49" fontId="7" fillId="0" borderId="0" xfId="6" applyNumberFormat="1" applyFont="1" applyFill="1" applyBorder="1" applyAlignment="1" applyProtection="1">
      <alignment horizontal="left" vertical="center"/>
      <protection locked="0"/>
    </xf>
    <xf numFmtId="0" fontId="7" fillId="0" borderId="0" xfId="6" applyFont="1" applyFill="1" applyBorder="1" applyAlignment="1" applyProtection="1">
      <alignment vertical="center"/>
      <protection locked="0"/>
    </xf>
    <xf numFmtId="3" fontId="7" fillId="0" borderId="0" xfId="6" applyNumberFormat="1" applyFont="1" applyFill="1" applyBorder="1" applyAlignment="1" applyProtection="1">
      <alignment horizontal="center" vertical="center"/>
      <protection locked="0"/>
    </xf>
    <xf numFmtId="0" fontId="7" fillId="0" borderId="8" xfId="2" applyFont="1" applyFill="1" applyBorder="1" applyAlignment="1" applyProtection="1">
      <alignment horizontal="center" vertical="center"/>
      <protection locked="0"/>
    </xf>
    <xf numFmtId="0" fontId="11" fillId="0" borderId="0" xfId="6" applyFont="1" applyBorder="1" applyAlignment="1" applyProtection="1">
      <alignment vertical="center"/>
      <protection locked="0"/>
    </xf>
    <xf numFmtId="0" fontId="7" fillId="5" borderId="0" xfId="6" applyFont="1" applyFill="1" applyBorder="1" applyAlignment="1" applyProtection="1">
      <alignment vertical="center"/>
      <protection locked="0"/>
    </xf>
    <xf numFmtId="3" fontId="7" fillId="2" borderId="0" xfId="6" applyNumberFormat="1" applyFont="1" applyFill="1" applyBorder="1" applyAlignment="1" applyProtection="1">
      <alignment horizontal="center" vertical="center"/>
      <protection locked="0"/>
    </xf>
    <xf numFmtId="9" fontId="7" fillId="2" borderId="0" xfId="5" applyFont="1" applyFill="1" applyBorder="1" applyAlignment="1" applyProtection="1">
      <alignment horizontal="center" vertical="center"/>
      <protection locked="0"/>
    </xf>
    <xf numFmtId="0" fontId="7" fillId="5" borderId="8" xfId="2" applyFont="1" applyFill="1" applyBorder="1" applyAlignment="1" applyProtection="1">
      <alignment horizontal="center" vertical="center"/>
      <protection locked="0"/>
    </xf>
    <xf numFmtId="0" fontId="10" fillId="0" borderId="0" xfId="2" applyFont="1" applyFill="1" applyAlignment="1" applyProtection="1">
      <alignment vertical="center"/>
      <protection locked="0"/>
    </xf>
    <xf numFmtId="0" fontId="11" fillId="0" borderId="0" xfId="6" applyFont="1" applyFill="1" applyBorder="1" applyAlignment="1" applyProtection="1">
      <alignment vertical="center"/>
      <protection locked="0"/>
    </xf>
    <xf numFmtId="3" fontId="11" fillId="0" borderId="0" xfId="6" applyNumberFormat="1" applyFont="1" applyBorder="1" applyAlignment="1" applyProtection="1">
      <alignment horizontal="center" vertical="center"/>
      <protection locked="0"/>
    </xf>
    <xf numFmtId="0" fontId="11" fillId="0" borderId="0" xfId="6" applyFont="1" applyBorder="1" applyAlignment="1" applyProtection="1">
      <alignment horizontal="center" vertical="center"/>
      <protection locked="0"/>
    </xf>
    <xf numFmtId="0" fontId="7" fillId="0" borderId="8" xfId="6" applyFont="1" applyBorder="1" applyAlignment="1" applyProtection="1">
      <alignment horizontal="center" vertical="center"/>
      <protection locked="0"/>
    </xf>
    <xf numFmtId="3" fontId="7" fillId="0" borderId="10" xfId="6" applyNumberFormat="1" applyFont="1" applyBorder="1" applyAlignment="1" applyProtection="1">
      <alignment horizontal="center" vertical="center"/>
      <protection locked="0"/>
    </xf>
    <xf numFmtId="3" fontId="15" fillId="0" borderId="11" xfId="6" applyNumberFormat="1" applyFont="1" applyBorder="1" applyAlignment="1" applyProtection="1">
      <alignment horizontal="center" vertical="center"/>
      <protection locked="0"/>
    </xf>
    <xf numFmtId="3" fontId="7" fillId="0" borderId="12" xfId="6" applyNumberFormat="1" applyFont="1" applyBorder="1" applyAlignment="1" applyProtection="1">
      <alignment horizontal="center" vertical="center"/>
      <protection locked="0"/>
    </xf>
    <xf numFmtId="0" fontId="15" fillId="6" borderId="0" xfId="2" applyFont="1" applyFill="1" applyAlignment="1" applyProtection="1">
      <alignment horizontal="center" vertical="center" wrapText="1"/>
      <protection locked="0"/>
    </xf>
    <xf numFmtId="0" fontId="7" fillId="6" borderId="0" xfId="2" applyFont="1" applyFill="1" applyAlignment="1" applyProtection="1">
      <alignment horizontal="center" vertical="center"/>
      <protection locked="0"/>
    </xf>
    <xf numFmtId="0" fontId="10" fillId="6" borderId="0" xfId="2" applyFont="1" applyFill="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3" fontId="15" fillId="8" borderId="0" xfId="2" applyNumberFormat="1" applyFont="1" applyFill="1" applyBorder="1" applyAlignment="1" applyProtection="1">
      <alignment horizontal="center" vertical="center" wrapText="1"/>
      <protection locked="0"/>
    </xf>
    <xf numFmtId="3" fontId="15" fillId="0" borderId="0" xfId="2" applyNumberFormat="1" applyFont="1" applyBorder="1" applyAlignment="1" applyProtection="1">
      <alignment horizontal="center" vertical="center"/>
      <protection locked="0"/>
    </xf>
    <xf numFmtId="3" fontId="7" fillId="0" borderId="7" xfId="2" applyNumberFormat="1" applyFont="1" applyFill="1" applyBorder="1" applyAlignment="1" applyProtection="1">
      <alignment horizontal="center" vertical="center"/>
      <protection locked="0"/>
    </xf>
    <xf numFmtId="3" fontId="15" fillId="14" borderId="0" xfId="6" applyNumberFormat="1" applyFont="1" applyFill="1" applyBorder="1" applyAlignment="1" applyProtection="1">
      <alignment horizontal="center" vertical="center"/>
      <protection locked="0"/>
    </xf>
    <xf numFmtId="3" fontId="15" fillId="0" borderId="0" xfId="6" applyNumberFormat="1" applyFont="1" applyBorder="1" applyAlignment="1" applyProtection="1">
      <alignment horizontal="center" vertical="center"/>
      <protection locked="0"/>
    </xf>
    <xf numFmtId="0" fontId="7" fillId="0" borderId="7" xfId="2" applyFont="1" applyFill="1" applyBorder="1" applyAlignment="1" applyProtection="1">
      <alignment horizontal="center" vertical="center"/>
    </xf>
    <xf numFmtId="0" fontId="7" fillId="5" borderId="0" xfId="2" applyFont="1" applyFill="1" applyAlignment="1" applyProtection="1">
      <alignment horizontal="center" vertical="center"/>
      <protection locked="0"/>
    </xf>
    <xf numFmtId="0" fontId="10" fillId="0" borderId="0" xfId="2" applyFont="1" applyFill="1" applyAlignment="1" applyProtection="1">
      <alignment vertical="center" wrapText="1"/>
      <protection locked="0"/>
    </xf>
    <xf numFmtId="0" fontId="7" fillId="0" borderId="0" xfId="2" applyFont="1" applyFill="1" applyBorder="1" applyAlignment="1" applyProtection="1">
      <alignment vertical="center" wrapText="1"/>
      <protection locked="0"/>
    </xf>
    <xf numFmtId="1" fontId="15" fillId="0" borderId="0" xfId="4" applyNumberFormat="1" applyFont="1" applyFill="1" applyBorder="1" applyAlignment="1" applyProtection="1">
      <alignment horizontal="center" vertical="center"/>
      <protection locked="0"/>
    </xf>
    <xf numFmtId="1" fontId="7" fillId="6" borderId="0" xfId="5" applyNumberFormat="1" applyFont="1" applyFill="1" applyBorder="1" applyAlignment="1" applyProtection="1">
      <alignment horizontal="center" vertical="center"/>
      <protection locked="0"/>
    </xf>
    <xf numFmtId="1" fontId="7" fillId="0" borderId="0" xfId="5" applyNumberFormat="1" applyFont="1" applyFill="1" applyBorder="1" applyAlignment="1" applyProtection="1">
      <alignment horizontal="center" vertical="center"/>
      <protection locked="0"/>
    </xf>
    <xf numFmtId="49" fontId="7" fillId="0" borderId="4" xfId="2" applyNumberFormat="1" applyFont="1" applyFill="1" applyBorder="1" applyAlignment="1" applyProtection="1">
      <alignment horizontal="left" vertical="center"/>
      <protection locked="0"/>
    </xf>
    <xf numFmtId="0" fontId="7" fillId="0" borderId="4" xfId="2" applyFont="1" applyFill="1" applyBorder="1" applyAlignment="1" applyProtection="1">
      <alignment vertical="center"/>
      <protection locked="0"/>
    </xf>
    <xf numFmtId="3" fontId="7" fillId="0" borderId="4" xfId="2" applyNumberFormat="1" applyFont="1" applyFill="1" applyBorder="1" applyAlignment="1" applyProtection="1">
      <alignment horizontal="center" vertical="center"/>
      <protection locked="0"/>
    </xf>
    <xf numFmtId="9" fontId="7" fillId="0" borderId="4" xfId="5" applyNumberFormat="1" applyFont="1" applyFill="1" applyBorder="1" applyAlignment="1" applyProtection="1">
      <alignment horizontal="center" vertical="center"/>
      <protection locked="0"/>
    </xf>
    <xf numFmtId="1" fontId="7" fillId="0" borderId="4" xfId="5" applyNumberFormat="1" applyFont="1" applyFill="1" applyBorder="1" applyAlignment="1" applyProtection="1">
      <alignment horizontal="center" vertical="center"/>
      <protection locked="0"/>
    </xf>
    <xf numFmtId="49" fontId="7" fillId="0" borderId="1" xfId="2" applyNumberFormat="1" applyFont="1" applyFill="1" applyBorder="1" applyAlignment="1" applyProtection="1">
      <alignment horizontal="left" vertical="center"/>
      <protection locked="0"/>
    </xf>
    <xf numFmtId="0" fontId="7" fillId="0" borderId="1" xfId="2" applyFont="1" applyFill="1" applyBorder="1" applyAlignment="1" applyProtection="1">
      <alignment vertical="center"/>
      <protection locked="0"/>
    </xf>
    <xf numFmtId="3" fontId="7" fillId="0" borderId="1" xfId="2" applyNumberFormat="1" applyFont="1" applyFill="1" applyBorder="1" applyAlignment="1" applyProtection="1">
      <alignment horizontal="center" vertical="center"/>
      <protection locked="0"/>
    </xf>
    <xf numFmtId="9" fontId="7" fillId="0" borderId="1" xfId="5" applyNumberFormat="1" applyFont="1" applyFill="1" applyBorder="1" applyAlignment="1" applyProtection="1">
      <alignment horizontal="center" vertical="center"/>
      <protection locked="0"/>
    </xf>
    <xf numFmtId="1" fontId="7" fillId="0" borderId="1" xfId="5" applyNumberFormat="1" applyFont="1" applyFill="1" applyBorder="1" applyAlignment="1" applyProtection="1">
      <alignment horizontal="center" vertical="center"/>
      <protection locked="0"/>
    </xf>
    <xf numFmtId="3" fontId="15" fillId="7" borderId="0" xfId="2" applyNumberFormat="1" applyFont="1" applyFill="1" applyBorder="1" applyAlignment="1" applyProtection="1">
      <alignment horizontal="center" vertical="center"/>
      <protection locked="0"/>
    </xf>
    <xf numFmtId="0" fontId="29" fillId="0" borderId="0" xfId="2" applyFont="1" applyFill="1" applyBorder="1" applyAlignment="1" applyProtection="1">
      <alignment horizontal="center" vertical="center" textRotation="90"/>
      <protection locked="0"/>
    </xf>
    <xf numFmtId="3" fontId="7" fillId="0" borderId="0" xfId="2" applyNumberFormat="1" applyFont="1" applyFill="1" applyBorder="1" applyAlignment="1" applyProtection="1">
      <alignment horizontal="center" vertical="center"/>
    </xf>
    <xf numFmtId="0" fontId="0" fillId="0" borderId="0" xfId="0" applyProtection="1"/>
    <xf numFmtId="1" fontId="0" fillId="0" borderId="0" xfId="0" applyNumberFormat="1" applyProtection="1"/>
    <xf numFmtId="0" fontId="0" fillId="0" borderId="0" xfId="0" applyFill="1" applyProtection="1"/>
    <xf numFmtId="1" fontId="0" fillId="0" borderId="0" xfId="0" applyNumberFormat="1" applyFill="1" applyProtection="1"/>
    <xf numFmtId="0" fontId="11" fillId="0" borderId="0" xfId="2" applyFont="1" applyBorder="1" applyAlignment="1" applyProtection="1">
      <alignment vertical="center"/>
    </xf>
    <xf numFmtId="0" fontId="11" fillId="0" borderId="0" xfId="2" applyFont="1" applyBorder="1" applyAlignment="1" applyProtection="1">
      <alignment horizontal="left" vertical="center"/>
    </xf>
    <xf numFmtId="0" fontId="11" fillId="0" borderId="0" xfId="2" applyFont="1" applyBorder="1" applyAlignment="1" applyProtection="1">
      <alignment horizontal="center" vertical="center"/>
    </xf>
    <xf numFmtId="0" fontId="7" fillId="0" borderId="0" xfId="2" applyFont="1" applyBorder="1" applyAlignment="1" applyProtection="1">
      <alignment horizontal="center" vertical="center"/>
    </xf>
    <xf numFmtId="3" fontId="7" fillId="0" borderId="0" xfId="2" applyNumberFormat="1" applyFont="1" applyBorder="1" applyAlignment="1" applyProtection="1">
      <alignment horizontal="center" vertical="center"/>
    </xf>
    <xf numFmtId="0" fontId="10" fillId="0" borderId="0" xfId="2" applyFont="1" applyBorder="1" applyAlignment="1" applyProtection="1">
      <alignment vertical="center"/>
    </xf>
    <xf numFmtId="0" fontId="10" fillId="0" borderId="0" xfId="2" applyFont="1" applyAlignment="1" applyProtection="1">
      <alignment vertical="center"/>
    </xf>
    <xf numFmtId="0" fontId="11" fillId="6" borderId="2" xfId="0" applyFont="1" applyFill="1" applyBorder="1" applyAlignment="1" applyProtection="1">
      <alignment horizontal="left" vertical="center"/>
    </xf>
    <xf numFmtId="0" fontId="9" fillId="6" borderId="2" xfId="0" applyFont="1" applyFill="1" applyBorder="1" applyAlignment="1" applyProtection="1">
      <alignment horizontal="left" vertical="center"/>
    </xf>
    <xf numFmtId="0" fontId="9" fillId="6" borderId="2" xfId="0" applyFont="1" applyFill="1" applyBorder="1" applyAlignment="1" applyProtection="1">
      <alignment vertical="center"/>
    </xf>
    <xf numFmtId="0" fontId="11"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vertical="center"/>
    </xf>
    <xf numFmtId="0" fontId="11" fillId="0" borderId="0" xfId="2" applyFont="1" applyAlignment="1" applyProtection="1">
      <alignment vertical="center"/>
    </xf>
    <xf numFmtId="0" fontId="11" fillId="0" borderId="0" xfId="2" applyFont="1" applyAlignment="1" applyProtection="1">
      <alignment horizontal="left" vertical="center"/>
    </xf>
    <xf numFmtId="0" fontId="13" fillId="0" borderId="0" xfId="2" applyFont="1" applyBorder="1" applyAlignment="1" applyProtection="1">
      <alignment horizontal="right" vertical="center"/>
    </xf>
    <xf numFmtId="0" fontId="14" fillId="0" borderId="0" xfId="2"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15" fillId="10" borderId="0" xfId="2" applyFont="1" applyFill="1" applyAlignment="1" applyProtection="1">
      <alignment horizontal="center" vertical="center"/>
    </xf>
    <xf numFmtId="0" fontId="15" fillId="0" borderId="0" xfId="2" applyFont="1" applyAlignment="1" applyProtection="1">
      <alignment horizontal="center" vertical="center"/>
    </xf>
    <xf numFmtId="0" fontId="12" fillId="0" borderId="0" xfId="2" applyFont="1" applyAlignment="1" applyProtection="1">
      <alignment horizontal="center" vertical="center"/>
    </xf>
    <xf numFmtId="0" fontId="15" fillId="0" borderId="0" xfId="2" applyFont="1" applyBorder="1" applyAlignment="1" applyProtection="1">
      <alignment vertical="center"/>
    </xf>
    <xf numFmtId="3" fontId="7" fillId="0" borderId="0" xfId="4" applyNumberFormat="1" applyFont="1" applyFill="1" applyBorder="1" applyAlignment="1" applyProtection="1">
      <alignment horizontal="center" vertical="center"/>
    </xf>
    <xf numFmtId="3" fontId="15" fillId="0" borderId="0" xfId="2" applyNumberFormat="1" applyFont="1" applyAlignment="1" applyProtection="1">
      <alignment horizontal="center" vertical="center"/>
    </xf>
    <xf numFmtId="0" fontId="16" fillId="0" borderId="0" xfId="2" applyFont="1" applyAlignment="1" applyProtection="1">
      <alignment vertical="center"/>
    </xf>
    <xf numFmtId="3" fontId="7" fillId="0" borderId="0" xfId="3" applyNumberFormat="1" applyFont="1" applyFill="1" applyBorder="1" applyAlignment="1" applyProtection="1">
      <alignment horizontal="center" vertical="center"/>
    </xf>
    <xf numFmtId="0" fontId="15" fillId="11" borderId="0" xfId="2" applyFont="1" applyFill="1" applyBorder="1" applyAlignment="1" applyProtection="1">
      <alignment vertical="center"/>
    </xf>
    <xf numFmtId="3" fontId="7" fillId="11" borderId="0" xfId="3" applyNumberFormat="1" applyFont="1" applyFill="1" applyBorder="1" applyAlignment="1" applyProtection="1">
      <alignment horizontal="center" vertical="center"/>
    </xf>
    <xf numFmtId="3" fontId="15" fillId="11" borderId="0" xfId="2" applyNumberFormat="1" applyFont="1" applyFill="1" applyAlignment="1" applyProtection="1">
      <alignment horizontal="center" vertical="center"/>
    </xf>
    <xf numFmtId="3" fontId="24" fillId="0" borderId="0" xfId="2" applyNumberFormat="1" applyFont="1" applyBorder="1" applyAlignment="1" applyProtection="1">
      <alignment horizontal="left" vertical="center"/>
    </xf>
    <xf numFmtId="3" fontId="7" fillId="0" borderId="0" xfId="3" applyNumberFormat="1" applyFont="1" applyBorder="1" applyAlignment="1" applyProtection="1">
      <alignment horizontal="right" vertical="center"/>
    </xf>
    <xf numFmtId="3" fontId="7" fillId="0" borderId="0" xfId="3" applyNumberFormat="1" applyFont="1" applyBorder="1" applyAlignment="1" applyProtection="1">
      <alignment horizontal="center" vertical="center"/>
    </xf>
    <xf numFmtId="3" fontId="15" fillId="0" borderId="0" xfId="2" applyNumberFormat="1" applyFont="1" applyAlignment="1" applyProtection="1">
      <alignment vertical="center"/>
    </xf>
    <xf numFmtId="0" fontId="22" fillId="0" borderId="0" xfId="2" applyFont="1" applyFill="1" applyBorder="1" applyAlignment="1" applyProtection="1">
      <alignment horizontal="left" vertical="center"/>
    </xf>
    <xf numFmtId="0" fontId="15" fillId="0" borderId="0" xfId="2" applyFont="1" applyFill="1" applyBorder="1" applyAlignment="1" applyProtection="1">
      <alignment horizontal="left" vertical="center"/>
    </xf>
    <xf numFmtId="0" fontId="7" fillId="0" borderId="0" xfId="2" applyFont="1" applyFill="1" applyBorder="1" applyAlignment="1" applyProtection="1">
      <alignment horizontal="left" vertical="center"/>
    </xf>
    <xf numFmtId="0" fontId="7" fillId="0" borderId="0" xfId="2" applyFont="1" applyFill="1" applyBorder="1" applyAlignment="1" applyProtection="1">
      <alignment horizontal="center" vertical="center"/>
    </xf>
    <xf numFmtId="0" fontId="15" fillId="0" borderId="0" xfId="2" applyFont="1" applyFill="1" applyBorder="1" applyAlignment="1" applyProtection="1">
      <alignment vertical="center"/>
    </xf>
    <xf numFmtId="44" fontId="17" fillId="0" borderId="0" xfId="4" applyFont="1" applyFill="1" applyBorder="1" applyAlignment="1" applyProtection="1">
      <alignment horizontal="left" vertical="center"/>
    </xf>
    <xf numFmtId="44" fontId="15" fillId="0" borderId="0" xfId="4" applyFont="1" applyFill="1" applyBorder="1" applyAlignment="1" applyProtection="1">
      <alignment horizontal="center" vertical="center"/>
    </xf>
    <xf numFmtId="0" fontId="15" fillId="0" borderId="7" xfId="2" applyFont="1" applyBorder="1" applyAlignment="1" applyProtection="1">
      <alignment horizontal="center" vertical="center"/>
    </xf>
    <xf numFmtId="3" fontId="15" fillId="0" borderId="8" xfId="2" applyNumberFormat="1" applyFont="1" applyBorder="1" applyAlignment="1" applyProtection="1">
      <alignment horizontal="center" vertical="center"/>
    </xf>
    <xf numFmtId="0" fontId="15" fillId="0" borderId="13" xfId="2" applyFont="1" applyBorder="1" applyAlignment="1" applyProtection="1">
      <alignment horizontal="center" vertical="center"/>
    </xf>
    <xf numFmtId="3" fontId="15" fillId="0" borderId="13" xfId="2" applyNumberFormat="1" applyFont="1" applyBorder="1" applyAlignment="1" applyProtection="1">
      <alignment horizontal="center" vertical="center"/>
    </xf>
    <xf numFmtId="49" fontId="7" fillId="0" borderId="0" xfId="2" applyNumberFormat="1" applyFont="1" applyFill="1" applyBorder="1" applyAlignment="1" applyProtection="1">
      <alignment horizontal="center" vertical="center"/>
    </xf>
    <xf numFmtId="0" fontId="15" fillId="0" borderId="0" xfId="2" applyFont="1" applyFill="1" applyBorder="1" applyAlignment="1" applyProtection="1">
      <alignment horizontal="center" vertical="center"/>
    </xf>
    <xf numFmtId="9" fontId="15" fillId="0" borderId="0" xfId="5" applyFont="1" applyFill="1" applyBorder="1" applyAlignment="1" applyProtection="1">
      <alignment horizontal="center" vertical="center"/>
    </xf>
    <xf numFmtId="3" fontId="7" fillId="0" borderId="8" xfId="2" applyNumberFormat="1" applyFont="1" applyFill="1" applyBorder="1" applyAlignment="1" applyProtection="1">
      <alignment horizontal="center" vertical="center"/>
    </xf>
    <xf numFmtId="0" fontId="7" fillId="0" borderId="9" xfId="2" applyFont="1" applyFill="1" applyBorder="1" applyAlignment="1" applyProtection="1">
      <alignment horizontal="center" vertical="center"/>
    </xf>
    <xf numFmtId="3" fontId="7" fillId="0" borderId="9" xfId="2" applyNumberFormat="1" applyFont="1" applyFill="1" applyBorder="1" applyAlignment="1" applyProtection="1">
      <alignment horizontal="center" vertical="center"/>
    </xf>
    <xf numFmtId="49" fontId="7" fillId="6" borderId="0" xfId="2" applyNumberFormat="1" applyFont="1" applyFill="1" applyBorder="1" applyAlignment="1" applyProtection="1">
      <alignment horizontal="center" vertical="center"/>
    </xf>
    <xf numFmtId="0" fontId="7" fillId="6" borderId="0" xfId="2" applyFont="1" applyFill="1" applyBorder="1" applyAlignment="1" applyProtection="1">
      <alignment horizontal="left" vertical="center"/>
    </xf>
    <xf numFmtId="3" fontId="18" fillId="6" borderId="0" xfId="3" applyNumberFormat="1" applyFont="1" applyFill="1" applyBorder="1" applyAlignment="1" applyProtection="1">
      <alignment horizontal="center" vertical="center"/>
    </xf>
    <xf numFmtId="9" fontId="18" fillId="6" borderId="0" xfId="5" applyFont="1" applyFill="1" applyBorder="1" applyAlignment="1" applyProtection="1">
      <alignment horizontal="center" vertical="center"/>
    </xf>
    <xf numFmtId="37" fontId="18" fillId="6" borderId="8" xfId="3" applyNumberFormat="1" applyFont="1" applyFill="1" applyBorder="1" applyAlignment="1" applyProtection="1">
      <alignment horizontal="center" vertical="center"/>
    </xf>
    <xf numFmtId="37" fontId="18" fillId="6" borderId="0" xfId="3" applyNumberFormat="1" applyFont="1" applyFill="1" applyBorder="1" applyAlignment="1" applyProtection="1">
      <alignment horizontal="center" vertical="center"/>
    </xf>
    <xf numFmtId="0" fontId="7" fillId="5" borderId="0" xfId="2" applyFont="1" applyFill="1" applyBorder="1" applyAlignment="1" applyProtection="1">
      <alignment horizontal="left" vertical="center"/>
    </xf>
    <xf numFmtId="3" fontId="18" fillId="2" borderId="0" xfId="3" applyNumberFormat="1" applyFont="1" applyFill="1" applyBorder="1" applyAlignment="1" applyProtection="1">
      <alignment horizontal="center" vertical="center"/>
    </xf>
    <xf numFmtId="9" fontId="18" fillId="2" borderId="0" xfId="5" applyFont="1" applyFill="1" applyBorder="1" applyAlignment="1" applyProtection="1">
      <alignment horizontal="center" vertical="center"/>
    </xf>
    <xf numFmtId="0" fontId="7" fillId="5" borderId="0" xfId="2" applyFont="1" applyFill="1" applyBorder="1" applyAlignment="1" applyProtection="1">
      <alignment horizontal="center" vertical="center"/>
    </xf>
    <xf numFmtId="0" fontId="7" fillId="2" borderId="7" xfId="2" applyFont="1" applyFill="1" applyBorder="1" applyAlignment="1" applyProtection="1">
      <alignment horizontal="center" vertical="center"/>
    </xf>
    <xf numFmtId="0" fontId="7" fillId="2" borderId="9" xfId="2" applyFont="1" applyFill="1" applyBorder="1" applyAlignment="1" applyProtection="1">
      <alignment horizontal="center" vertical="center"/>
    </xf>
    <xf numFmtId="3" fontId="18" fillId="0" borderId="0" xfId="3" applyNumberFormat="1" applyFont="1" applyFill="1" applyBorder="1" applyAlignment="1" applyProtection="1">
      <alignment horizontal="center" vertical="center"/>
    </xf>
    <xf numFmtId="9" fontId="18" fillId="0" borderId="0" xfId="5" applyFont="1" applyFill="1" applyBorder="1" applyAlignment="1" applyProtection="1">
      <alignment horizontal="center" vertical="center"/>
    </xf>
    <xf numFmtId="3" fontId="19"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vertical="center"/>
    </xf>
    <xf numFmtId="3" fontId="7" fillId="0" borderId="0" xfId="0" applyNumberFormat="1" applyFont="1" applyFill="1" applyBorder="1" applyAlignment="1" applyProtection="1">
      <alignment horizontal="center" vertical="center"/>
    </xf>
    <xf numFmtId="9" fontId="7" fillId="2" borderId="0" xfId="1" applyFont="1" applyFill="1" applyBorder="1" applyAlignment="1" applyProtection="1">
      <alignment horizontal="center" vertical="center"/>
    </xf>
    <xf numFmtId="0" fontId="7" fillId="0" borderId="0" xfId="2" applyFont="1" applyFill="1" applyBorder="1" applyAlignment="1" applyProtection="1">
      <alignment vertical="center"/>
    </xf>
    <xf numFmtId="9" fontId="7" fillId="0" borderId="0" xfId="1" applyFont="1" applyFill="1" applyBorder="1" applyAlignment="1" applyProtection="1">
      <alignment horizontal="center" vertical="center"/>
    </xf>
    <xf numFmtId="3" fontId="15" fillId="0" borderId="8" xfId="2" applyNumberFormat="1" applyFont="1" applyFill="1" applyBorder="1" applyAlignment="1" applyProtection="1">
      <alignment horizontal="center" vertical="center"/>
    </xf>
    <xf numFmtId="0" fontId="15" fillId="0" borderId="9" xfId="2" applyFont="1" applyFill="1" applyBorder="1" applyAlignment="1" applyProtection="1">
      <alignment horizontal="center" vertical="center"/>
    </xf>
    <xf numFmtId="3" fontId="15" fillId="0" borderId="9" xfId="2" applyNumberFormat="1" applyFont="1" applyFill="1" applyBorder="1" applyAlignment="1" applyProtection="1">
      <alignment horizontal="center" vertical="center"/>
    </xf>
    <xf numFmtId="9" fontId="7" fillId="0" borderId="0" xfId="5" applyFont="1" applyFill="1" applyBorder="1" applyAlignment="1" applyProtection="1">
      <alignment horizontal="center" vertical="center"/>
    </xf>
    <xf numFmtId="3" fontId="15" fillId="0" borderId="0" xfId="4" applyNumberFormat="1" applyFont="1" applyFill="1" applyBorder="1" applyAlignment="1" applyProtection="1">
      <alignment horizontal="center" vertical="center"/>
    </xf>
    <xf numFmtId="49" fontId="7" fillId="6" borderId="0" xfId="2" applyNumberFormat="1" applyFont="1" applyFill="1" applyBorder="1" applyAlignment="1" applyProtection="1">
      <alignment horizontal="left" vertical="center"/>
    </xf>
    <xf numFmtId="0" fontId="7" fillId="6" borderId="0" xfId="2" applyFont="1" applyFill="1" applyBorder="1" applyAlignment="1" applyProtection="1">
      <alignment vertical="center"/>
    </xf>
    <xf numFmtId="3" fontId="7" fillId="6" borderId="0" xfId="2" applyNumberFormat="1" applyFont="1" applyFill="1" applyBorder="1" applyAlignment="1" applyProtection="1">
      <alignment horizontal="center" vertical="center"/>
    </xf>
    <xf numFmtId="9" fontId="7" fillId="6" borderId="0" xfId="5" applyNumberFormat="1" applyFont="1" applyFill="1" applyBorder="1" applyAlignment="1" applyProtection="1">
      <alignment horizontal="center" vertical="center"/>
    </xf>
    <xf numFmtId="0" fontId="7" fillId="6" borderId="0" xfId="2" applyFont="1" applyFill="1" applyBorder="1" applyAlignment="1" applyProtection="1">
      <alignment horizontal="center" vertical="center"/>
    </xf>
    <xf numFmtId="0" fontId="7" fillId="6" borderId="7" xfId="2" applyFont="1" applyFill="1" applyBorder="1" applyAlignment="1" applyProtection="1">
      <alignment horizontal="center" vertical="center"/>
    </xf>
    <xf numFmtId="0" fontId="7" fillId="5" borderId="0" xfId="2" applyFont="1" applyFill="1" applyAlignment="1" applyProtection="1">
      <alignment vertical="center"/>
    </xf>
    <xf numFmtId="3" fontId="7" fillId="5" borderId="0" xfId="2" applyNumberFormat="1" applyFont="1" applyFill="1" applyBorder="1" applyAlignment="1" applyProtection="1">
      <alignment horizontal="center" vertical="center"/>
    </xf>
    <xf numFmtId="9" fontId="7" fillId="5" borderId="0" xfId="5" applyFont="1" applyFill="1" applyBorder="1" applyAlignment="1" applyProtection="1">
      <alignment horizontal="center" vertical="center"/>
    </xf>
    <xf numFmtId="0" fontId="7" fillId="5" borderId="7" xfId="2" applyFont="1" applyFill="1" applyBorder="1" applyAlignment="1" applyProtection="1">
      <alignment horizontal="center" vertical="center"/>
    </xf>
    <xf numFmtId="0" fontId="7" fillId="5" borderId="9" xfId="2" applyFont="1" applyFill="1" applyBorder="1" applyAlignment="1" applyProtection="1">
      <alignment horizontal="center" vertical="center"/>
    </xf>
    <xf numFmtId="3" fontId="15" fillId="0" borderId="0" xfId="2" applyNumberFormat="1" applyFont="1" applyFill="1" applyBorder="1" applyAlignment="1" applyProtection="1">
      <alignment horizontal="center" vertical="center"/>
    </xf>
    <xf numFmtId="9" fontId="15" fillId="0" borderId="0" xfId="5" applyNumberFormat="1" applyFont="1" applyFill="1" applyBorder="1" applyAlignment="1" applyProtection="1">
      <alignment horizontal="center" vertical="center"/>
    </xf>
    <xf numFmtId="0" fontId="15" fillId="0" borderId="7" xfId="2" applyFont="1" applyFill="1" applyBorder="1" applyAlignment="1" applyProtection="1">
      <alignment horizontal="center" vertical="center"/>
    </xf>
    <xf numFmtId="0" fontId="13" fillId="0" borderId="0" xfId="2" applyFont="1" applyAlignment="1" applyProtection="1">
      <alignment vertical="center"/>
    </xf>
    <xf numFmtId="49" fontId="15" fillId="0" borderId="0" xfId="2" applyNumberFormat="1" applyFont="1" applyFill="1" applyBorder="1" applyAlignment="1" applyProtection="1">
      <alignment vertical="center"/>
    </xf>
    <xf numFmtId="49" fontId="15" fillId="0" borderId="0" xfId="2" applyNumberFormat="1" applyFont="1" applyFill="1" applyBorder="1" applyAlignment="1" applyProtection="1">
      <alignment horizontal="center" vertical="center"/>
    </xf>
    <xf numFmtId="49" fontId="15" fillId="0" borderId="7" xfId="2" applyNumberFormat="1" applyFont="1" applyFill="1" applyBorder="1" applyAlignment="1" applyProtection="1">
      <alignment horizontal="center" vertical="center"/>
    </xf>
    <xf numFmtId="49" fontId="15" fillId="0" borderId="9" xfId="2" applyNumberFormat="1" applyFont="1" applyFill="1" applyBorder="1" applyAlignment="1" applyProtection="1">
      <alignment horizontal="center" vertical="center"/>
    </xf>
    <xf numFmtId="49" fontId="7" fillId="0" borderId="0" xfId="2" applyNumberFormat="1" applyFont="1" applyFill="1" applyBorder="1" applyAlignment="1" applyProtection="1">
      <alignment horizontal="left" vertical="center"/>
    </xf>
    <xf numFmtId="9" fontId="7" fillId="5" borderId="0" xfId="5" applyNumberFormat="1" applyFont="1" applyFill="1" applyBorder="1" applyAlignment="1" applyProtection="1">
      <alignment horizontal="center" vertical="center"/>
    </xf>
    <xf numFmtId="0" fontId="7" fillId="0" borderId="0" xfId="2" applyFont="1" applyFill="1" applyAlignment="1" applyProtection="1">
      <alignment vertical="center"/>
    </xf>
    <xf numFmtId="9" fontId="7" fillId="0" borderId="0" xfId="5" applyNumberFormat="1" applyFont="1" applyFill="1" applyBorder="1" applyAlignment="1" applyProtection="1">
      <alignment horizontal="center" vertical="center"/>
    </xf>
    <xf numFmtId="0" fontId="7" fillId="0" borderId="0" xfId="2" applyFont="1" applyFill="1" applyBorder="1" applyAlignment="1" applyProtection="1">
      <alignment horizontal="center" vertical="center" wrapText="1"/>
    </xf>
    <xf numFmtId="3" fontId="7" fillId="2" borderId="0" xfId="2" applyNumberFormat="1" applyFont="1" applyFill="1" applyBorder="1" applyAlignment="1" applyProtection="1">
      <alignment horizontal="center" vertical="center"/>
    </xf>
    <xf numFmtId="9" fontId="7" fillId="2" borderId="0" xfId="5" applyNumberFormat="1" applyFont="1" applyFill="1" applyBorder="1" applyAlignment="1" applyProtection="1">
      <alignment horizontal="center" vertical="center"/>
    </xf>
    <xf numFmtId="3" fontId="7" fillId="4" borderId="0" xfId="2" applyNumberFormat="1" applyFont="1" applyFill="1" applyBorder="1" applyAlignment="1" applyProtection="1">
      <alignment horizontal="center" vertical="center"/>
    </xf>
    <xf numFmtId="0" fontId="15" fillId="0" borderId="0" xfId="6" applyFont="1" applyFill="1" applyBorder="1" applyAlignment="1" applyProtection="1">
      <alignment vertical="center"/>
    </xf>
    <xf numFmtId="0" fontId="7" fillId="5" borderId="0" xfId="2" applyFont="1" applyFill="1" applyBorder="1" applyAlignment="1" applyProtection="1">
      <alignment vertical="center"/>
    </xf>
    <xf numFmtId="3" fontId="11" fillId="0" borderId="0" xfId="2" applyNumberFormat="1" applyFont="1" applyBorder="1" applyAlignment="1" applyProtection="1">
      <alignment horizontal="center" vertical="center"/>
    </xf>
    <xf numFmtId="3" fontId="7" fillId="0" borderId="7" xfId="2" applyNumberFormat="1" applyFont="1" applyBorder="1" applyAlignment="1" applyProtection="1">
      <alignment horizontal="center" vertical="center"/>
    </xf>
    <xf numFmtId="3" fontId="7" fillId="0" borderId="8" xfId="2" applyNumberFormat="1" applyFont="1" applyBorder="1" applyAlignment="1" applyProtection="1">
      <alignment horizontal="center" vertical="center"/>
    </xf>
    <xf numFmtId="3" fontId="7" fillId="0" borderId="9" xfId="2" applyNumberFormat="1" applyFont="1" applyBorder="1" applyAlignment="1" applyProtection="1">
      <alignment horizontal="center" vertical="center"/>
    </xf>
    <xf numFmtId="3" fontId="15" fillId="0" borderId="0" xfId="6" applyNumberFormat="1" applyFont="1" applyFill="1" applyBorder="1" applyAlignment="1" applyProtection="1">
      <alignment horizontal="center" vertical="center"/>
    </xf>
    <xf numFmtId="0" fontId="15" fillId="0" borderId="0"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3" fontId="7" fillId="0" borderId="8" xfId="6" applyNumberFormat="1" applyFont="1" applyFill="1" applyBorder="1" applyAlignment="1" applyProtection="1">
      <alignment horizontal="center" vertical="center"/>
    </xf>
    <xf numFmtId="0" fontId="7" fillId="0" borderId="9" xfId="6" applyFont="1" applyFill="1" applyBorder="1" applyAlignment="1" applyProtection="1">
      <alignment horizontal="center" vertical="center"/>
    </xf>
    <xf numFmtId="3" fontId="7" fillId="0" borderId="9" xfId="6" applyNumberFormat="1" applyFont="1" applyFill="1" applyBorder="1" applyAlignment="1" applyProtection="1">
      <alignment horizontal="center" vertical="center"/>
    </xf>
    <xf numFmtId="0" fontId="13" fillId="0" borderId="0" xfId="6" applyFont="1" applyAlignment="1" applyProtection="1">
      <alignment vertical="center"/>
    </xf>
    <xf numFmtId="0" fontId="7" fillId="0" borderId="0" xfId="6" applyFont="1" applyFill="1" applyBorder="1" applyAlignment="1" applyProtection="1">
      <alignment horizontal="left" vertical="center"/>
    </xf>
    <xf numFmtId="10" fontId="7" fillId="5" borderId="0" xfId="5" applyNumberFormat="1" applyFont="1" applyFill="1" applyBorder="1" applyAlignment="1" applyProtection="1">
      <alignment horizontal="center" vertical="center"/>
    </xf>
    <xf numFmtId="0" fontId="15" fillId="0" borderId="7" xfId="6" applyFont="1" applyFill="1" applyBorder="1" applyAlignment="1" applyProtection="1">
      <alignment horizontal="center" vertical="center"/>
    </xf>
    <xf numFmtId="3" fontId="15" fillId="0" borderId="8" xfId="6" applyNumberFormat="1" applyFont="1" applyFill="1" applyBorder="1" applyAlignment="1" applyProtection="1">
      <alignment horizontal="center" vertical="center"/>
    </xf>
    <xf numFmtId="0" fontId="15" fillId="0" borderId="9" xfId="6" applyFont="1" applyFill="1" applyBorder="1" applyAlignment="1" applyProtection="1">
      <alignment horizontal="center" vertical="center"/>
    </xf>
    <xf numFmtId="0" fontId="10" fillId="0" borderId="0" xfId="6" applyFont="1" applyAlignment="1" applyProtection="1">
      <alignment vertical="center"/>
    </xf>
    <xf numFmtId="10" fontId="7" fillId="0" borderId="0" xfId="5" applyNumberFormat="1" applyFont="1" applyFill="1" applyBorder="1" applyAlignment="1" applyProtection="1">
      <alignment horizontal="center" vertical="center"/>
    </xf>
    <xf numFmtId="3" fontId="15" fillId="0" borderId="9" xfId="6" applyNumberFormat="1" applyFont="1" applyFill="1" applyBorder="1" applyAlignment="1" applyProtection="1">
      <alignment horizontal="center" vertical="center"/>
    </xf>
    <xf numFmtId="0" fontId="15" fillId="14" borderId="0" xfId="6" applyFont="1" applyFill="1" applyBorder="1" applyAlignment="1" applyProtection="1">
      <alignment vertical="center"/>
    </xf>
    <xf numFmtId="3" fontId="15" fillId="14" borderId="0" xfId="4" applyNumberFormat="1" applyFont="1" applyFill="1" applyBorder="1" applyAlignment="1" applyProtection="1">
      <alignment horizontal="center" vertical="center"/>
    </xf>
    <xf numFmtId="44" fontId="15" fillId="14" borderId="0" xfId="4" applyFont="1" applyFill="1" applyBorder="1" applyAlignment="1" applyProtection="1">
      <alignment horizontal="center" vertical="center"/>
    </xf>
    <xf numFmtId="0" fontId="15" fillId="14" borderId="8" xfId="6" applyFont="1" applyFill="1" applyBorder="1" applyAlignment="1" applyProtection="1">
      <alignment horizontal="center" vertical="center"/>
    </xf>
    <xf numFmtId="3" fontId="15" fillId="14" borderId="7" xfId="6" applyNumberFormat="1" applyFont="1" applyFill="1" applyBorder="1" applyAlignment="1" applyProtection="1">
      <alignment horizontal="center" vertical="center"/>
    </xf>
    <xf numFmtId="3" fontId="15" fillId="14" borderId="8" xfId="6" applyNumberFormat="1" applyFont="1" applyFill="1" applyBorder="1" applyAlignment="1" applyProtection="1">
      <alignment horizontal="center" vertical="center"/>
    </xf>
    <xf numFmtId="3" fontId="15" fillId="14" borderId="9" xfId="6" applyNumberFormat="1" applyFont="1" applyFill="1" applyBorder="1" applyAlignment="1" applyProtection="1">
      <alignment horizontal="center" vertical="center"/>
    </xf>
    <xf numFmtId="49" fontId="7" fillId="0" borderId="0" xfId="6" applyNumberFormat="1" applyFont="1" applyFill="1" applyBorder="1" applyAlignment="1" applyProtection="1">
      <alignment horizontal="left" vertical="center"/>
    </xf>
    <xf numFmtId="0" fontId="7" fillId="0" borderId="0" xfId="6" applyFont="1" applyFill="1" applyBorder="1" applyAlignment="1" applyProtection="1">
      <alignment vertical="center"/>
    </xf>
    <xf numFmtId="3" fontId="7" fillId="0" borderId="0" xfId="6" applyNumberFormat="1" applyFont="1" applyFill="1" applyBorder="1" applyAlignment="1" applyProtection="1">
      <alignment horizontal="center" vertical="center"/>
    </xf>
    <xf numFmtId="0" fontId="7" fillId="0" borderId="8" xfId="2" applyFont="1" applyFill="1" applyBorder="1" applyAlignment="1" applyProtection="1">
      <alignment horizontal="center" vertical="center"/>
    </xf>
    <xf numFmtId="0" fontId="11" fillId="0" borderId="0" xfId="6" applyFont="1" applyBorder="1" applyAlignment="1" applyProtection="1">
      <alignment vertical="center"/>
    </xf>
    <xf numFmtId="0" fontId="7" fillId="5" borderId="0" xfId="6" applyFont="1" applyFill="1" applyBorder="1" applyAlignment="1" applyProtection="1">
      <alignment vertical="center"/>
    </xf>
    <xf numFmtId="3" fontId="7" fillId="2" borderId="0" xfId="6" applyNumberFormat="1" applyFont="1" applyFill="1" applyBorder="1" applyAlignment="1" applyProtection="1">
      <alignment horizontal="center" vertical="center"/>
    </xf>
    <xf numFmtId="9" fontId="7" fillId="2" borderId="0" xfId="5" applyFont="1" applyFill="1" applyBorder="1" applyAlignment="1" applyProtection="1">
      <alignment horizontal="center" vertical="center"/>
    </xf>
    <xf numFmtId="0" fontId="7" fillId="5" borderId="8" xfId="2" applyFont="1" applyFill="1" applyBorder="1" applyAlignment="1" applyProtection="1">
      <alignment horizontal="center" vertical="center"/>
    </xf>
    <xf numFmtId="3" fontId="7" fillId="6" borderId="0" xfId="6" applyNumberFormat="1" applyFont="1" applyFill="1" applyBorder="1" applyAlignment="1" applyProtection="1">
      <alignment horizontal="center" vertical="center"/>
    </xf>
    <xf numFmtId="9" fontId="7" fillId="6" borderId="0" xfId="5" applyFont="1" applyFill="1" applyBorder="1" applyAlignment="1" applyProtection="1">
      <alignment horizontal="center" vertical="center"/>
    </xf>
    <xf numFmtId="0" fontId="7" fillId="6" borderId="8" xfId="2" applyFont="1" applyFill="1" applyBorder="1" applyAlignment="1" applyProtection="1">
      <alignment horizontal="center" vertical="center"/>
    </xf>
    <xf numFmtId="3" fontId="7" fillId="5" borderId="0" xfId="6" applyNumberFormat="1" applyFont="1" applyFill="1" applyBorder="1" applyAlignment="1" applyProtection="1">
      <alignment horizontal="center" vertical="center"/>
    </xf>
    <xf numFmtId="0" fontId="11" fillId="0" borderId="0" xfId="6" applyFont="1" applyFill="1" applyBorder="1" applyAlignment="1" applyProtection="1">
      <alignment vertical="center"/>
    </xf>
    <xf numFmtId="3" fontId="11" fillId="0" borderId="0" xfId="6" applyNumberFormat="1" applyFont="1" applyBorder="1" applyAlignment="1" applyProtection="1">
      <alignment horizontal="center" vertical="center"/>
    </xf>
    <xf numFmtId="0" fontId="11" fillId="0" borderId="0" xfId="6" applyFont="1" applyBorder="1" applyAlignment="1" applyProtection="1">
      <alignment horizontal="center" vertical="center"/>
    </xf>
    <xf numFmtId="0" fontId="7" fillId="0" borderId="8" xfId="6" applyFont="1" applyBorder="1" applyAlignment="1" applyProtection="1">
      <alignment horizontal="center" vertical="center"/>
    </xf>
    <xf numFmtId="3" fontId="7" fillId="0" borderId="10" xfId="6" applyNumberFormat="1" applyFont="1" applyBorder="1" applyAlignment="1" applyProtection="1">
      <alignment horizontal="center" vertical="center"/>
    </xf>
    <xf numFmtId="3" fontId="15" fillId="0" borderId="11" xfId="6" applyNumberFormat="1" applyFont="1" applyBorder="1" applyAlignment="1" applyProtection="1">
      <alignment horizontal="center" vertical="center"/>
    </xf>
    <xf numFmtId="3" fontId="15" fillId="0" borderId="12" xfId="6" applyNumberFormat="1" applyFont="1" applyBorder="1" applyAlignment="1" applyProtection="1">
      <alignment horizontal="center" vertical="center"/>
    </xf>
    <xf numFmtId="3" fontId="15" fillId="15" borderId="6" xfId="2" applyNumberFormat="1" applyFont="1" applyFill="1" applyBorder="1" applyAlignment="1" applyProtection="1">
      <alignment horizontal="center" vertical="center" wrapText="1"/>
    </xf>
    <xf numFmtId="0" fontId="30" fillId="16" borderId="0" xfId="0" applyFont="1" applyFill="1" applyAlignment="1" applyProtection="1">
      <alignment horizontal="center"/>
    </xf>
    <xf numFmtId="3" fontId="7" fillId="16" borderId="0" xfId="2" applyNumberFormat="1" applyFont="1" applyFill="1" applyBorder="1" applyAlignment="1" applyProtection="1">
      <alignment horizontal="center" vertical="center"/>
      <protection locked="0"/>
    </xf>
    <xf numFmtId="3" fontId="7" fillId="16" borderId="0" xfId="2" applyNumberFormat="1" applyFont="1" applyFill="1" applyBorder="1" applyAlignment="1" applyProtection="1">
      <alignment horizontal="center" vertical="center"/>
    </xf>
    <xf numFmtId="3" fontId="15" fillId="16" borderId="0" xfId="2" applyNumberFormat="1" applyFont="1" applyFill="1" applyBorder="1" applyAlignment="1" applyProtection="1">
      <alignment horizontal="center" vertical="center"/>
      <protection locked="0"/>
    </xf>
    <xf numFmtId="0" fontId="0" fillId="16" borderId="0" xfId="0" applyFill="1" applyProtection="1"/>
    <xf numFmtId="0" fontId="7" fillId="0" borderId="0" xfId="2" applyNumberFormat="1" applyFont="1" applyFill="1" applyBorder="1" applyAlignment="1" applyProtection="1">
      <alignment horizontal="center" vertical="center"/>
    </xf>
    <xf numFmtId="0" fontId="7" fillId="0" borderId="0" xfId="6" applyNumberFormat="1" applyFont="1" applyFill="1" applyBorder="1" applyAlignment="1" applyProtection="1">
      <alignment horizontal="center" vertical="center"/>
    </xf>
    <xf numFmtId="49" fontId="7" fillId="0" borderId="0" xfId="6" applyNumberFormat="1" applyFont="1" applyFill="1" applyBorder="1" applyAlignment="1" applyProtection="1">
      <alignment horizontal="center" vertical="center"/>
    </xf>
    <xf numFmtId="0" fontId="12" fillId="0" borderId="0" xfId="6" applyFont="1" applyBorder="1" applyAlignment="1" applyProtection="1">
      <alignment vertical="center"/>
    </xf>
    <xf numFmtId="0" fontId="12" fillId="0" borderId="0" xfId="6" applyFont="1" applyFill="1" applyBorder="1" applyAlignment="1" applyProtection="1">
      <alignment vertical="center"/>
    </xf>
    <xf numFmtId="3" fontId="15" fillId="0" borderId="0" xfId="2" applyNumberFormat="1" applyFont="1" applyBorder="1" applyAlignment="1" applyProtection="1">
      <alignment horizontal="center" vertical="center"/>
    </xf>
    <xf numFmtId="0" fontId="13" fillId="0" borderId="0" xfId="2" applyFont="1" applyFill="1" applyAlignment="1" applyProtection="1">
      <alignment horizontal="center" vertical="center" wrapText="1"/>
    </xf>
    <xf numFmtId="3" fontId="31" fillId="5" borderId="8" xfId="2" applyNumberFormat="1" applyFont="1" applyFill="1" applyBorder="1" applyAlignment="1" applyProtection="1">
      <alignment horizontal="center" vertical="center"/>
    </xf>
    <xf numFmtId="3" fontId="31" fillId="0" borderId="8" xfId="2" applyNumberFormat="1" applyFont="1" applyFill="1" applyBorder="1" applyAlignment="1" applyProtection="1">
      <alignment horizontal="center" vertical="center"/>
    </xf>
    <xf numFmtId="3" fontId="7" fillId="5" borderId="8" xfId="2" applyNumberFormat="1" applyFont="1" applyFill="1" applyBorder="1" applyAlignment="1" applyProtection="1">
      <alignment horizontal="center" vertical="center"/>
    </xf>
    <xf numFmtId="3" fontId="32" fillId="0" borderId="8" xfId="2" applyNumberFormat="1" applyFont="1" applyFill="1" applyBorder="1" applyAlignment="1" applyProtection="1">
      <alignment horizontal="center" vertical="center"/>
    </xf>
    <xf numFmtId="0" fontId="32" fillId="2" borderId="9" xfId="2" applyFont="1" applyFill="1" applyBorder="1" applyAlignment="1" applyProtection="1">
      <alignment horizontal="center" vertical="center"/>
    </xf>
    <xf numFmtId="3" fontId="32" fillId="5" borderId="8" xfId="2" applyNumberFormat="1" applyFont="1" applyFill="1" applyBorder="1" applyAlignment="1" applyProtection="1">
      <alignment horizontal="center" vertical="center"/>
    </xf>
    <xf numFmtId="0" fontId="31" fillId="2" borderId="9" xfId="2" applyFont="1" applyFill="1" applyBorder="1" applyAlignment="1" applyProtection="1">
      <alignment horizontal="center" vertical="center"/>
    </xf>
    <xf numFmtId="0" fontId="31" fillId="5" borderId="9" xfId="2" applyFont="1" applyFill="1" applyBorder="1" applyAlignment="1" applyProtection="1">
      <alignment horizontal="center" vertical="center"/>
    </xf>
    <xf numFmtId="0" fontId="31" fillId="0" borderId="9" xfId="2" applyFont="1" applyFill="1" applyBorder="1" applyAlignment="1" applyProtection="1">
      <alignment horizontal="center" vertical="center"/>
    </xf>
    <xf numFmtId="3" fontId="7" fillId="5" borderId="9" xfId="2" applyNumberFormat="1" applyFont="1" applyFill="1" applyBorder="1" applyAlignment="1" applyProtection="1">
      <alignment horizontal="center" vertical="center"/>
    </xf>
    <xf numFmtId="0" fontId="15" fillId="10" borderId="0" xfId="2" applyFont="1" applyFill="1" applyAlignment="1" applyProtection="1">
      <alignment horizontal="center" vertical="center" wrapText="1"/>
    </xf>
    <xf numFmtId="3" fontId="15" fillId="11" borderId="0" xfId="3" applyNumberFormat="1" applyFont="1" applyFill="1" applyBorder="1" applyAlignment="1" applyProtection="1">
      <alignment horizontal="center" vertical="center"/>
    </xf>
    <xf numFmtId="0" fontId="14" fillId="13" borderId="0" xfId="2" applyFont="1" applyFill="1" applyBorder="1" applyAlignment="1" applyProtection="1">
      <alignment horizontal="center" vertical="center" wrapText="1"/>
    </xf>
    <xf numFmtId="0" fontId="14" fillId="15" borderId="0" xfId="2" applyFont="1" applyFill="1" applyBorder="1" applyAlignment="1" applyProtection="1">
      <alignment horizontal="center" vertical="center"/>
    </xf>
    <xf numFmtId="0" fontId="14" fillId="12" borderId="0" xfId="2" applyFont="1" applyFill="1" applyBorder="1" applyAlignment="1" applyProtection="1">
      <alignment horizontal="center" vertical="center" wrapText="1"/>
    </xf>
    <xf numFmtId="0" fontId="10" fillId="0" borderId="0" xfId="2" applyFont="1" applyFill="1" applyAlignment="1" applyProtection="1">
      <alignment vertical="center"/>
    </xf>
    <xf numFmtId="0" fontId="0" fillId="0" borderId="0" xfId="0" applyFill="1"/>
    <xf numFmtId="0" fontId="14" fillId="0" borderId="0" xfId="2" applyFont="1" applyFill="1" applyBorder="1" applyAlignment="1" applyProtection="1">
      <alignment vertical="center"/>
    </xf>
    <xf numFmtId="0" fontId="15" fillId="0" borderId="0" xfId="2" applyFont="1" applyFill="1" applyAlignment="1" applyProtection="1">
      <alignment horizontal="center" vertical="center"/>
    </xf>
    <xf numFmtId="3" fontId="7" fillId="0" borderId="0" xfId="2" applyNumberFormat="1" applyFont="1" applyFill="1" applyAlignment="1" applyProtection="1">
      <alignment horizontal="center" vertical="center"/>
    </xf>
    <xf numFmtId="3" fontId="15" fillId="0" borderId="0" xfId="2" applyNumberFormat="1" applyFont="1" applyFill="1" applyAlignment="1" applyProtection="1">
      <alignment horizontal="center" vertical="center"/>
    </xf>
    <xf numFmtId="0" fontId="22" fillId="0" borderId="0" xfId="2" applyFont="1" applyAlignment="1" applyProtection="1">
      <alignment vertical="center"/>
    </xf>
    <xf numFmtId="0" fontId="14" fillId="17" borderId="0" xfId="2" applyFont="1" applyFill="1" applyBorder="1" applyAlignment="1" applyProtection="1">
      <alignment horizontal="center" vertical="center" wrapText="1"/>
    </xf>
    <xf numFmtId="0" fontId="14" fillId="10" borderId="0" xfId="2" applyFont="1" applyFill="1" applyBorder="1" applyAlignment="1" applyProtection="1">
      <alignment horizontal="center" vertical="center" wrapText="1"/>
    </xf>
    <xf numFmtId="0" fontId="15" fillId="0" borderId="0" xfId="6" applyFont="1" applyAlignment="1">
      <alignment horizontal="left" vertical="center" wrapText="1"/>
    </xf>
    <xf numFmtId="49" fontId="15" fillId="0" borderId="0" xfId="2" applyNumberFormat="1" applyFont="1" applyFill="1" applyBorder="1" applyAlignment="1" applyProtection="1">
      <alignment horizontal="left" vertical="center" wrapText="1"/>
    </xf>
    <xf numFmtId="0" fontId="15" fillId="0" borderId="0" xfId="2" applyFont="1" applyFill="1" applyBorder="1" applyAlignment="1" applyProtection="1">
      <alignment horizontal="left" vertical="center" wrapText="1"/>
    </xf>
    <xf numFmtId="0" fontId="22" fillId="0" borderId="0" xfId="2" applyFont="1" applyAlignment="1" applyProtection="1">
      <alignment horizontal="left" vertical="center"/>
    </xf>
    <xf numFmtId="0" fontId="15" fillId="13" borderId="3" xfId="2" applyFont="1" applyFill="1" applyBorder="1" applyAlignment="1" applyProtection="1">
      <alignment horizontal="center" vertical="center" wrapText="1"/>
    </xf>
    <xf numFmtId="0" fontId="15" fillId="13" borderId="5" xfId="2" applyFont="1" applyFill="1" applyBorder="1" applyAlignment="1" applyProtection="1">
      <alignment horizontal="center" vertical="center" wrapText="1"/>
    </xf>
    <xf numFmtId="0" fontId="14" fillId="13" borderId="0" xfId="2" applyFont="1" applyFill="1" applyBorder="1" applyAlignment="1" applyProtection="1">
      <alignment horizontal="center" vertical="center" wrapText="1"/>
    </xf>
    <xf numFmtId="0" fontId="14" fillId="17" borderId="0" xfId="2" applyFont="1" applyFill="1" applyBorder="1" applyAlignment="1" applyProtection="1">
      <alignment horizontal="center" vertical="center"/>
    </xf>
    <xf numFmtId="0" fontId="15" fillId="12" borderId="3" xfId="2" applyFont="1" applyFill="1" applyBorder="1" applyAlignment="1" applyProtection="1">
      <alignment horizontal="center" vertical="center" wrapText="1"/>
    </xf>
    <xf numFmtId="0" fontId="15" fillId="12" borderId="5" xfId="2" applyFont="1" applyFill="1" applyBorder="1" applyAlignment="1" applyProtection="1">
      <alignment horizontal="center" vertical="center" wrapText="1"/>
    </xf>
    <xf numFmtId="0" fontId="15" fillId="17" borderId="3" xfId="2" applyFont="1" applyFill="1" applyBorder="1" applyAlignment="1" applyProtection="1">
      <alignment horizontal="center" vertical="center" wrapText="1"/>
    </xf>
    <xf numFmtId="0" fontId="15" fillId="17" borderId="5" xfId="2" applyFont="1" applyFill="1" applyBorder="1" applyAlignment="1" applyProtection="1">
      <alignment horizontal="center" vertical="center" wrapText="1"/>
    </xf>
    <xf numFmtId="0" fontId="14" fillId="15" borderId="0" xfId="2" applyFont="1" applyFill="1" applyBorder="1" applyAlignment="1" applyProtection="1">
      <alignment horizontal="center" vertical="center"/>
    </xf>
    <xf numFmtId="0" fontId="14" fillId="12" borderId="0" xfId="2" applyFont="1" applyFill="1" applyBorder="1" applyAlignment="1" applyProtection="1">
      <alignment horizontal="center" vertical="center" wrapText="1"/>
    </xf>
    <xf numFmtId="0" fontId="8" fillId="7" borderId="0" xfId="0" applyFont="1" applyFill="1" applyBorder="1" applyAlignment="1" applyProtection="1">
      <alignment horizontal="center" vertical="center"/>
    </xf>
    <xf numFmtId="0" fontId="9" fillId="7" borderId="0" xfId="0" applyFont="1" applyFill="1" applyBorder="1" applyAlignment="1" applyProtection="1">
      <alignment horizontal="center" vertical="center"/>
    </xf>
    <xf numFmtId="0" fontId="9" fillId="7" borderId="0" xfId="0" applyFont="1" applyFill="1" applyAlignment="1" applyProtection="1">
      <alignment horizontal="center" vertical="center"/>
    </xf>
    <xf numFmtId="0" fontId="11" fillId="6" borderId="1" xfId="0" applyFont="1" applyFill="1" applyBorder="1" applyAlignment="1" applyProtection="1">
      <alignment horizontal="left" vertical="center" wrapText="1"/>
    </xf>
    <xf numFmtId="0" fontId="9" fillId="6" borderId="1" xfId="0" applyFont="1" applyFill="1" applyBorder="1" applyAlignment="1" applyProtection="1">
      <alignment horizontal="left" vertical="center" wrapText="1"/>
    </xf>
    <xf numFmtId="0" fontId="9" fillId="6" borderId="1" xfId="0" applyFont="1" applyFill="1" applyBorder="1" applyAlignment="1" applyProtection="1">
      <alignment vertical="center" wrapText="1"/>
    </xf>
    <xf numFmtId="0" fontId="9" fillId="6" borderId="1" xfId="0" applyFont="1" applyFill="1" applyBorder="1" applyAlignment="1" applyProtection="1">
      <alignment vertical="center"/>
    </xf>
    <xf numFmtId="0" fontId="11" fillId="6" borderId="4" xfId="0" applyFont="1" applyFill="1" applyBorder="1" applyAlignment="1" applyProtection="1">
      <alignment horizontal="left" vertical="center"/>
    </xf>
    <xf numFmtId="0" fontId="9" fillId="6" borderId="4" xfId="0" applyFont="1" applyFill="1" applyBorder="1" applyAlignment="1" applyProtection="1">
      <alignment horizontal="left" vertical="center"/>
    </xf>
    <xf numFmtId="0" fontId="9" fillId="6" borderId="4"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11" fillId="6" borderId="4" xfId="0" applyFont="1" applyFill="1" applyBorder="1" applyAlignment="1" applyProtection="1">
      <alignment horizontal="left" vertical="center" wrapText="1"/>
    </xf>
    <xf numFmtId="0" fontId="9" fillId="6" borderId="4" xfId="0" applyFont="1" applyFill="1" applyBorder="1" applyAlignment="1" applyProtection="1">
      <alignment horizontal="left" vertical="center" wrapText="1"/>
    </xf>
    <xf numFmtId="0" fontId="9" fillId="6" borderId="4" xfId="0" applyFont="1" applyFill="1" applyBorder="1" applyAlignment="1" applyProtection="1">
      <alignment vertical="center" wrapText="1"/>
    </xf>
    <xf numFmtId="0" fontId="11" fillId="6" borderId="2" xfId="0" applyFont="1" applyFill="1" applyBorder="1" applyAlignment="1" applyProtection="1">
      <alignment horizontal="left" vertical="center"/>
    </xf>
    <xf numFmtId="0" fontId="9" fillId="6" borderId="2" xfId="0" applyFont="1" applyFill="1" applyBorder="1" applyAlignment="1" applyProtection="1">
      <alignment horizontal="left" vertical="center"/>
    </xf>
    <xf numFmtId="0" fontId="9" fillId="6" borderId="2" xfId="0" applyFont="1" applyFill="1" applyBorder="1" applyAlignment="1" applyProtection="1">
      <alignment vertical="center"/>
    </xf>
    <xf numFmtId="0" fontId="29" fillId="13" borderId="0" xfId="2" applyFont="1" applyFill="1" applyBorder="1" applyAlignment="1" applyProtection="1">
      <alignment horizontal="center" vertical="center" textRotation="90"/>
      <protection locked="0"/>
    </xf>
    <xf numFmtId="0" fontId="29" fillId="12" borderId="0" xfId="2" applyFont="1" applyFill="1" applyBorder="1" applyAlignment="1" applyProtection="1">
      <alignment horizontal="center" vertical="center" textRotation="90"/>
      <protection locked="0"/>
    </xf>
    <xf numFmtId="0" fontId="30" fillId="13" borderId="0" xfId="0" applyFont="1" applyFill="1" applyAlignment="1" applyProtection="1">
      <alignment horizontal="center"/>
    </xf>
    <xf numFmtId="0" fontId="30" fillId="12" borderId="0" xfId="0" applyFont="1" applyFill="1" applyAlignment="1" applyProtection="1">
      <alignment horizontal="center"/>
    </xf>
    <xf numFmtId="0" fontId="29" fillId="6" borderId="0" xfId="2" applyFont="1" applyFill="1" applyBorder="1" applyAlignment="1" applyProtection="1">
      <alignment horizontal="center" vertical="center" textRotation="90"/>
      <protection locked="0"/>
    </xf>
    <xf numFmtId="0" fontId="30" fillId="17" borderId="0" xfId="0" applyFont="1" applyFill="1" applyAlignment="1" applyProtection="1">
      <alignment horizontal="center"/>
    </xf>
    <xf numFmtId="0" fontId="29" fillId="17" borderId="0" xfId="2" applyFont="1" applyFill="1" applyBorder="1" applyAlignment="1" applyProtection="1">
      <alignment horizontal="center" vertical="center" textRotation="90"/>
      <protection locked="0"/>
    </xf>
    <xf numFmtId="0" fontId="15" fillId="10" borderId="0" xfId="2" applyFont="1" applyFill="1" applyAlignment="1" applyProtection="1">
      <alignment horizontal="center" vertical="center"/>
    </xf>
    <xf numFmtId="0" fontId="15" fillId="0" borderId="0" xfId="2" applyFont="1" applyBorder="1" applyAlignment="1" applyProtection="1">
      <alignment horizontal="right" vertical="center"/>
    </xf>
    <xf numFmtId="0" fontId="15" fillId="11" borderId="0" xfId="2" applyFont="1" applyFill="1" applyBorder="1" applyAlignment="1" applyProtection="1">
      <alignment horizontal="right" vertical="center"/>
    </xf>
    <xf numFmtId="0" fontId="15" fillId="0" borderId="0" xfId="2" applyFont="1" applyFill="1" applyBorder="1" applyAlignment="1">
      <alignment horizontal="left" vertical="center" wrapText="1"/>
    </xf>
    <xf numFmtId="0" fontId="22" fillId="0" borderId="0" xfId="2" applyFont="1" applyAlignment="1">
      <alignment horizontal="left" vertical="center"/>
    </xf>
    <xf numFmtId="0" fontId="7" fillId="2" borderId="0" xfId="2" applyFont="1" applyFill="1" applyBorder="1" applyAlignment="1">
      <alignment horizontal="left" vertical="center"/>
    </xf>
    <xf numFmtId="0" fontId="10" fillId="2" borderId="0" xfId="2" applyFont="1" applyFill="1" applyAlignment="1">
      <alignment vertical="center"/>
    </xf>
    <xf numFmtId="0" fontId="15" fillId="8" borderId="3" xfId="2" applyFont="1" applyFill="1" applyBorder="1" applyAlignment="1">
      <alignment horizontal="center" vertical="center" wrapText="1"/>
    </xf>
    <xf numFmtId="0" fontId="9" fillId="8" borderId="5" xfId="0" applyFont="1" applyFill="1" applyBorder="1" applyAlignment="1">
      <alignment horizontal="center" vertical="center" wrapText="1"/>
    </xf>
    <xf numFmtId="3" fontId="7" fillId="0"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3" fontId="15"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5" fillId="8" borderId="4" xfId="2" applyFont="1" applyFill="1" applyBorder="1" applyAlignment="1">
      <alignment horizontal="center" vertical="center" wrapText="1"/>
    </xf>
    <xf numFmtId="0" fontId="7" fillId="8" borderId="5" xfId="2" applyFont="1" applyFill="1" applyBorder="1" applyAlignment="1">
      <alignment horizontal="center" vertical="center" wrapText="1"/>
    </xf>
    <xf numFmtId="0" fontId="8" fillId="7"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0" fontId="11" fillId="6"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vertical="center" wrapText="1"/>
    </xf>
    <xf numFmtId="0" fontId="9" fillId="6" borderId="1" xfId="0" applyFont="1" applyFill="1" applyBorder="1" applyAlignment="1">
      <alignment vertical="center"/>
    </xf>
    <xf numFmtId="0" fontId="14" fillId="2" borderId="1" xfId="2" applyFont="1" applyFill="1" applyBorder="1" applyAlignment="1">
      <alignment horizontal="center" vertical="center" wrapText="1"/>
    </xf>
    <xf numFmtId="0" fontId="9" fillId="0" borderId="1" xfId="0" applyFont="1" applyBorder="1" applyAlignment="1">
      <alignment horizontal="center" vertical="center" wrapText="1"/>
    </xf>
    <xf numFmtId="0" fontId="11" fillId="6" borderId="2"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vertical="center"/>
    </xf>
    <xf numFmtId="0" fontId="14" fillId="2" borderId="4" xfId="2" applyFont="1" applyFill="1" applyBorder="1" applyAlignment="1">
      <alignment horizontal="center" vertical="center" wrapText="1"/>
    </xf>
    <xf numFmtId="0" fontId="9" fillId="0" borderId="4" xfId="0" applyFont="1" applyBorder="1" applyAlignment="1">
      <alignment horizontal="center" vertical="center" wrapText="1"/>
    </xf>
    <xf numFmtId="0" fontId="11" fillId="6" borderId="4" xfId="0" applyFont="1" applyFill="1" applyBorder="1" applyAlignment="1">
      <alignment horizontal="left" vertical="center"/>
    </xf>
    <xf numFmtId="0" fontId="9" fillId="6" borderId="4" xfId="0" applyFont="1" applyFill="1" applyBorder="1" applyAlignment="1">
      <alignment horizontal="left" vertical="center"/>
    </xf>
    <xf numFmtId="0" fontId="9" fillId="6" borderId="4" xfId="0" applyFont="1" applyFill="1" applyBorder="1" applyAlignment="1">
      <alignment vertical="center"/>
    </xf>
    <xf numFmtId="0" fontId="11" fillId="6" borderId="4"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6" borderId="4" xfId="0" applyFont="1" applyFill="1" applyBorder="1" applyAlignment="1">
      <alignment vertical="center" wrapText="1"/>
    </xf>
    <xf numFmtId="0" fontId="14" fillId="10" borderId="0" xfId="2"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9" fillId="7" borderId="0" xfId="0" applyFont="1" applyFill="1" applyAlignment="1" applyProtection="1">
      <alignment horizontal="center" vertical="center"/>
      <protection locked="0"/>
    </xf>
    <xf numFmtId="0" fontId="11" fillId="6" borderId="1" xfId="0" applyFont="1" applyFill="1" applyBorder="1" applyAlignment="1" applyProtection="1">
      <alignment horizontal="left" vertical="center" wrapText="1"/>
      <protection locked="0"/>
    </xf>
    <xf numFmtId="0" fontId="9" fillId="6" borderId="1" xfId="0" applyFont="1" applyFill="1" applyBorder="1" applyAlignment="1" applyProtection="1">
      <alignment horizontal="left" vertical="center" wrapText="1"/>
      <protection locked="0"/>
    </xf>
    <xf numFmtId="0" fontId="9" fillId="6" borderId="1" xfId="0" applyFont="1" applyFill="1" applyBorder="1" applyAlignment="1" applyProtection="1">
      <alignment vertical="center" wrapText="1"/>
      <protection locked="0"/>
    </xf>
    <xf numFmtId="0" fontId="9" fillId="6" borderId="1" xfId="0" applyFont="1" applyFill="1" applyBorder="1" applyAlignment="1" applyProtection="1">
      <alignment vertical="center"/>
      <protection locked="0"/>
    </xf>
    <xf numFmtId="0" fontId="11" fillId="6" borderId="4" xfId="0" applyFont="1" applyFill="1" applyBorder="1" applyAlignment="1" applyProtection="1">
      <alignment horizontal="left" vertical="center"/>
      <protection locked="0"/>
    </xf>
    <xf numFmtId="0" fontId="9" fillId="6" borderId="4" xfId="0" applyFont="1" applyFill="1" applyBorder="1" applyAlignment="1" applyProtection="1">
      <alignment horizontal="left" vertical="center"/>
      <protection locked="0"/>
    </xf>
    <xf numFmtId="0" fontId="9" fillId="6" borderId="4" xfId="0" applyFont="1" applyFill="1" applyBorder="1" applyAlignment="1" applyProtection="1">
      <alignment vertical="center"/>
      <protection locked="0"/>
    </xf>
    <xf numFmtId="0" fontId="11" fillId="6" borderId="4" xfId="0" applyFont="1" applyFill="1" applyBorder="1" applyAlignment="1" applyProtection="1">
      <alignment horizontal="left" vertical="center" wrapText="1"/>
      <protection locked="0"/>
    </xf>
    <xf numFmtId="0" fontId="9" fillId="6" borderId="4" xfId="0" applyFont="1" applyFill="1" applyBorder="1" applyAlignment="1" applyProtection="1">
      <alignment horizontal="left" vertical="center" wrapText="1"/>
      <protection locked="0"/>
    </xf>
    <xf numFmtId="0" fontId="9" fillId="6" borderId="4" xfId="0" applyFont="1" applyFill="1" applyBorder="1" applyAlignment="1" applyProtection="1">
      <alignment vertical="center" wrapText="1"/>
      <protection locked="0"/>
    </xf>
    <xf numFmtId="0" fontId="11" fillId="6" borderId="2"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2" xfId="0" applyFont="1" applyFill="1" applyBorder="1" applyAlignment="1" applyProtection="1">
      <alignment vertical="center"/>
      <protection locked="0"/>
    </xf>
    <xf numFmtId="0" fontId="26" fillId="0" borderId="0" xfId="0" applyFont="1" applyFill="1" applyBorder="1" applyAlignment="1" applyProtection="1">
      <alignment horizontal="center" vertical="center"/>
      <protection locked="0"/>
    </xf>
    <xf numFmtId="0" fontId="22" fillId="0" borderId="0" xfId="2" applyFont="1" applyAlignment="1" applyProtection="1">
      <alignment horizontal="left" vertical="center"/>
      <protection locked="0"/>
    </xf>
    <xf numFmtId="0" fontId="14" fillId="13" borderId="0" xfId="2" applyFont="1" applyFill="1" applyBorder="1" applyAlignment="1" applyProtection="1">
      <alignment horizontal="center" vertical="center" wrapText="1"/>
      <protection locked="0"/>
    </xf>
    <xf numFmtId="0" fontId="14" fillId="12" borderId="0" xfId="2" applyFont="1" applyFill="1" applyBorder="1" applyAlignment="1" applyProtection="1">
      <alignment horizontal="center" vertical="center"/>
      <protection locked="0"/>
    </xf>
    <xf numFmtId="0" fontId="15" fillId="13" borderId="3" xfId="2" applyFont="1" applyFill="1" applyBorder="1" applyAlignment="1" applyProtection="1">
      <alignment horizontal="center" vertical="center" wrapText="1"/>
      <protection locked="0"/>
    </xf>
    <xf numFmtId="0" fontId="15" fillId="13" borderId="5" xfId="2" applyFont="1" applyFill="1" applyBorder="1" applyAlignment="1" applyProtection="1">
      <alignment horizontal="center" vertical="center" wrapText="1"/>
      <protection locked="0"/>
    </xf>
    <xf numFmtId="0" fontId="15" fillId="12" borderId="3" xfId="2" applyFont="1" applyFill="1" applyBorder="1" applyAlignment="1" applyProtection="1">
      <alignment horizontal="center" vertical="center" wrapText="1"/>
      <protection locked="0"/>
    </xf>
    <xf numFmtId="0" fontId="15" fillId="12" borderId="5" xfId="2" applyFont="1" applyFill="1" applyBorder="1" applyAlignment="1" applyProtection="1">
      <alignment horizontal="center" vertical="center" wrapText="1"/>
      <protection locked="0"/>
    </xf>
    <xf numFmtId="0" fontId="16" fillId="0" borderId="7" xfId="2" applyFont="1" applyBorder="1" applyAlignment="1" applyProtection="1">
      <alignment horizontal="center" vertical="center"/>
      <protection locked="0"/>
    </xf>
    <xf numFmtId="0" fontId="16" fillId="0" borderId="0" xfId="2" applyFont="1" applyAlignment="1" applyProtection="1">
      <alignment horizontal="center" vertical="center"/>
      <protection locked="0"/>
    </xf>
    <xf numFmtId="0" fontId="15" fillId="7" borderId="7" xfId="2" applyFont="1" applyFill="1" applyBorder="1" applyAlignment="1" applyProtection="1">
      <alignment horizontal="center" vertical="center" wrapText="1"/>
      <protection locked="0"/>
    </xf>
    <xf numFmtId="0" fontId="15" fillId="7" borderId="0" xfId="2" applyFont="1" applyFill="1" applyAlignment="1" applyProtection="1">
      <alignment horizontal="center" vertical="center" wrapText="1"/>
      <protection locked="0"/>
    </xf>
    <xf numFmtId="0" fontId="7" fillId="2" borderId="0" xfId="2" applyFont="1" applyFill="1" applyBorder="1" applyAlignment="1" applyProtection="1">
      <alignment horizontal="left" vertical="center" wrapText="1"/>
      <protection locked="0"/>
    </xf>
    <xf numFmtId="0" fontId="10" fillId="2" borderId="0" xfId="2" applyFont="1" applyFill="1" applyAlignment="1" applyProtection="1">
      <alignment vertical="center"/>
      <protection locked="0"/>
    </xf>
    <xf numFmtId="0" fontId="15" fillId="0" borderId="0" xfId="2" applyFont="1" applyFill="1" applyBorder="1" applyAlignment="1" applyProtection="1">
      <alignment horizontal="left" vertical="center" wrapText="1"/>
      <protection locked="0"/>
    </xf>
  </cellXfs>
  <cellStyles count="35">
    <cellStyle name="Comma 2" xfId="3" xr:uid="{00000000-0005-0000-0000-000000000000}"/>
    <cellStyle name="Comma0" xfId="7" xr:uid="{00000000-0005-0000-0000-000001000000}"/>
    <cellStyle name="Currency 2" xfId="4" xr:uid="{00000000-0005-0000-0000-000002000000}"/>
    <cellStyle name="Currency0" xfId="8" xr:uid="{00000000-0005-0000-0000-000003000000}"/>
    <cellStyle name="Date" xfId="9" xr:uid="{00000000-0005-0000-0000-000004000000}"/>
    <cellStyle name="Fixed" xfId="10" xr:uid="{00000000-0005-0000-0000-000005000000}"/>
    <cellStyle name="Normal" xfId="0" builtinId="0"/>
    <cellStyle name="Normal 12" xfId="11" xr:uid="{00000000-0005-0000-0000-000007000000}"/>
    <cellStyle name="Normal 13" xfId="12" xr:uid="{00000000-0005-0000-0000-000008000000}"/>
    <cellStyle name="Normal 15" xfId="13" xr:uid="{00000000-0005-0000-0000-000009000000}"/>
    <cellStyle name="Normal 2" xfId="14" xr:uid="{00000000-0005-0000-0000-00000A000000}"/>
    <cellStyle name="Normal 3" xfId="6" xr:uid="{00000000-0005-0000-0000-00000B000000}"/>
    <cellStyle name="Normal 4" xfId="15" xr:uid="{00000000-0005-0000-0000-00000C000000}"/>
    <cellStyle name="Normal 4 2" xfId="16" xr:uid="{00000000-0005-0000-0000-00000D000000}"/>
    <cellStyle name="Normal 4 2 2" xfId="17" xr:uid="{00000000-0005-0000-0000-00000E000000}"/>
    <cellStyle name="Normal 4 2 3" xfId="18" xr:uid="{00000000-0005-0000-0000-00000F000000}"/>
    <cellStyle name="Normal 4 2 4" xfId="19" xr:uid="{00000000-0005-0000-0000-000010000000}"/>
    <cellStyle name="Normal 5" xfId="20" xr:uid="{00000000-0005-0000-0000-000011000000}"/>
    <cellStyle name="Normal 5 2" xfId="21" xr:uid="{00000000-0005-0000-0000-000012000000}"/>
    <cellStyle name="Normal 5 2 2" xfId="22" xr:uid="{00000000-0005-0000-0000-000013000000}"/>
    <cellStyle name="Normal 5 2 3" xfId="23" xr:uid="{00000000-0005-0000-0000-000014000000}"/>
    <cellStyle name="Normal 5 2 4" xfId="24" xr:uid="{00000000-0005-0000-0000-000015000000}"/>
    <cellStyle name="Normal 6" xfId="25" xr:uid="{00000000-0005-0000-0000-000016000000}"/>
    <cellStyle name="Normal 6 2" xfId="26" xr:uid="{00000000-0005-0000-0000-000017000000}"/>
    <cellStyle name="Normal 6 2 2" xfId="27" xr:uid="{00000000-0005-0000-0000-000018000000}"/>
    <cellStyle name="Normal 6 2 3" xfId="28" xr:uid="{00000000-0005-0000-0000-000019000000}"/>
    <cellStyle name="Normal 6 2 4" xfId="29" xr:uid="{00000000-0005-0000-0000-00001A000000}"/>
    <cellStyle name="Normal 7" xfId="30" xr:uid="{00000000-0005-0000-0000-00001B000000}"/>
    <cellStyle name="Normal 7 2" xfId="31" xr:uid="{00000000-0005-0000-0000-00001C000000}"/>
    <cellStyle name="Normal 8" xfId="32" xr:uid="{00000000-0005-0000-0000-00001D000000}"/>
    <cellStyle name="Normal 8 2" xfId="33" xr:uid="{00000000-0005-0000-0000-00001E000000}"/>
    <cellStyle name="Normal_Subgrant Budget Template" xfId="2" xr:uid="{00000000-0005-0000-0000-00001F000000}"/>
    <cellStyle name="Percent" xfId="1" builtinId="5"/>
    <cellStyle name="Percent 2" xfId="5" xr:uid="{00000000-0005-0000-0000-000021000000}"/>
    <cellStyle name="temp" xfId="34" xr:uid="{00000000-0005-0000-0000-000022000000}"/>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1809750</xdr:colOff>
      <xdr:row>6</xdr:row>
      <xdr:rowOff>171450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238375" y="1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mericanbar.org/Documents%20and%20Settings/mwong/Local%20Settings/Temporary%20Internet%20Files/OLK1/PRODIP%20NDI%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mericanbar.org/Documents%20and%20Settings/jmcelwain/Local%20Settings/Temporary%20Internet%20Files/OLK2A/SUDAn%203%20ye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Budget (TAF Format)"/>
      <sheetName val="Detailed Budget (NDI Format)"/>
      <sheetName val="Summary"/>
      <sheetName val="Salary Template Year 1"/>
      <sheetName val="Salary Template Year 2"/>
      <sheetName val="Salary Template Year 3"/>
      <sheetName val="Salary Template Year 4"/>
      <sheetName val="Salary Template Year 5"/>
      <sheetName val="424"/>
      <sheetName val="424a"/>
      <sheetName val="Link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Budget"/>
      <sheetName val="Pipeline"/>
      <sheetName val="Salaries - 5 year"/>
      <sheetName val="Activity Costs"/>
      <sheetName val="HIV-AIDS 2004-05"/>
      <sheetName val="HIV Salaries"/>
      <sheetName val="Econ Budget"/>
      <sheetName val="Econ Salaries"/>
      <sheetName val="Li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A5">
            <v>1.07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AE250"/>
  <sheetViews>
    <sheetView tabSelected="1" topLeftCell="A21" zoomScaleNormal="100" workbookViewId="0">
      <selection activeCell="L165" sqref="L165"/>
    </sheetView>
  </sheetViews>
  <sheetFormatPr defaultColWidth="9.140625" defaultRowHeight="12.75" outlineLevelRow="1"/>
  <cols>
    <col min="1" max="1" width="3.42578125" style="325" customWidth="1"/>
    <col min="2" max="2" width="3" style="326" customWidth="1"/>
    <col min="3" max="3" width="30.5703125" style="325" customWidth="1"/>
    <col min="4" max="5" width="14.7109375" style="327" customWidth="1"/>
    <col min="6" max="6" width="14.7109375" style="328" customWidth="1"/>
    <col min="7" max="10" width="14.7109375" style="329" customWidth="1"/>
    <col min="11" max="11" width="14.7109375" style="330" customWidth="1"/>
    <col min="12" max="12" width="14.7109375" style="331" customWidth="1"/>
    <col min="13" max="13" width="12.85546875" style="331" customWidth="1"/>
    <col min="14" max="16384" width="9.140625" style="331"/>
  </cols>
  <sheetData>
    <row r="1" spans="1:10" hidden="1" outlineLevel="1"/>
    <row r="2" spans="1:10" hidden="1" outlineLevel="1"/>
    <row r="3" spans="1:10" hidden="1" outlineLevel="1"/>
    <row r="4" spans="1:10" hidden="1" outlineLevel="1"/>
    <row r="5" spans="1:10" hidden="1" outlineLevel="1"/>
    <row r="6" spans="1:10" hidden="1" outlineLevel="1"/>
    <row r="7" spans="1:10" ht="15.75" hidden="1" outlineLevel="1">
      <c r="A7" s="526" t="s">
        <v>65</v>
      </c>
      <c r="B7" s="527"/>
      <c r="C7" s="527"/>
      <c r="D7" s="527"/>
      <c r="E7" s="527"/>
      <c r="F7" s="527"/>
      <c r="G7" s="527"/>
      <c r="H7" s="527"/>
      <c r="I7" s="527"/>
      <c r="J7" s="528"/>
    </row>
    <row r="8" spans="1:10" hidden="1" outlineLevel="1">
      <c r="A8" s="529" t="s">
        <v>219</v>
      </c>
      <c r="B8" s="530"/>
      <c r="C8" s="530"/>
      <c r="D8" s="530"/>
      <c r="E8" s="530"/>
      <c r="F8" s="530"/>
      <c r="G8" s="531"/>
      <c r="H8" s="531"/>
      <c r="I8" s="531"/>
      <c r="J8" s="532"/>
    </row>
    <row r="9" spans="1:10" hidden="1" outlineLevel="1">
      <c r="A9" s="533" t="s">
        <v>80</v>
      </c>
      <c r="B9" s="534"/>
      <c r="C9" s="534"/>
      <c r="D9" s="534"/>
      <c r="E9" s="534"/>
      <c r="F9" s="534"/>
      <c r="G9" s="535"/>
      <c r="H9" s="535"/>
      <c r="I9" s="535"/>
      <c r="J9" s="535"/>
    </row>
    <row r="10" spans="1:10" hidden="1" outlineLevel="1">
      <c r="A10" s="533" t="s">
        <v>81</v>
      </c>
      <c r="B10" s="534"/>
      <c r="C10" s="534"/>
      <c r="D10" s="534"/>
      <c r="E10" s="534"/>
      <c r="F10" s="534"/>
      <c r="G10" s="535"/>
      <c r="H10" s="535"/>
      <c r="I10" s="535"/>
      <c r="J10" s="535"/>
    </row>
    <row r="11" spans="1:10" hidden="1" outlineLevel="1">
      <c r="A11" s="533" t="s">
        <v>70</v>
      </c>
      <c r="B11" s="534"/>
      <c r="C11" s="534"/>
      <c r="D11" s="534"/>
      <c r="E11" s="534"/>
      <c r="F11" s="534"/>
      <c r="G11" s="535"/>
      <c r="H11" s="535"/>
      <c r="I11" s="535"/>
      <c r="J11" s="535"/>
    </row>
    <row r="12" spans="1:10" hidden="1" outlineLevel="1">
      <c r="A12" s="533" t="s">
        <v>88</v>
      </c>
      <c r="B12" s="534"/>
      <c r="C12" s="534"/>
      <c r="D12" s="534"/>
      <c r="E12" s="534"/>
      <c r="F12" s="534"/>
      <c r="G12" s="535"/>
      <c r="H12" s="535"/>
      <c r="I12" s="535"/>
      <c r="J12" s="535"/>
    </row>
    <row r="13" spans="1:10" ht="24.75" hidden="1" customHeight="1" outlineLevel="1">
      <c r="A13" s="537" t="s">
        <v>71</v>
      </c>
      <c r="B13" s="538"/>
      <c r="C13" s="538"/>
      <c r="D13" s="538"/>
      <c r="E13" s="538"/>
      <c r="F13" s="538"/>
      <c r="G13" s="539"/>
      <c r="H13" s="539"/>
      <c r="I13" s="539"/>
      <c r="J13" s="539"/>
    </row>
    <row r="14" spans="1:10" hidden="1" outlineLevel="1">
      <c r="A14" s="533" t="s">
        <v>72</v>
      </c>
      <c r="B14" s="534"/>
      <c r="C14" s="534"/>
      <c r="D14" s="534"/>
      <c r="E14" s="534"/>
      <c r="F14" s="534"/>
      <c r="G14" s="535"/>
      <c r="H14" s="535"/>
      <c r="I14" s="535"/>
      <c r="J14" s="535"/>
    </row>
    <row r="15" spans="1:10" hidden="1" outlineLevel="1">
      <c r="A15" s="332" t="s">
        <v>79</v>
      </c>
      <c r="B15" s="333"/>
      <c r="C15" s="333"/>
      <c r="D15" s="333"/>
      <c r="E15" s="333"/>
      <c r="F15" s="333"/>
      <c r="G15" s="334"/>
      <c r="H15" s="334"/>
      <c r="I15" s="334"/>
      <c r="J15" s="334"/>
    </row>
    <row r="16" spans="1:10" hidden="1" outlineLevel="1">
      <c r="A16" s="540" t="s">
        <v>77</v>
      </c>
      <c r="B16" s="541"/>
      <c r="C16" s="541"/>
      <c r="D16" s="541"/>
      <c r="E16" s="541"/>
      <c r="F16" s="541"/>
      <c r="G16" s="542"/>
      <c r="H16" s="542"/>
      <c r="I16" s="542"/>
      <c r="J16" s="542"/>
    </row>
    <row r="17" spans="1:13" hidden="1" outlineLevel="1">
      <c r="A17" s="540" t="s">
        <v>82</v>
      </c>
      <c r="B17" s="541"/>
      <c r="C17" s="541"/>
      <c r="D17" s="541"/>
      <c r="E17" s="541"/>
      <c r="F17" s="541"/>
      <c r="G17" s="542"/>
      <c r="H17" s="542"/>
      <c r="I17" s="542"/>
      <c r="J17" s="542"/>
    </row>
    <row r="18" spans="1:13" hidden="1" outlineLevel="1">
      <c r="A18" s="335"/>
      <c r="B18" s="336"/>
      <c r="C18" s="336"/>
      <c r="D18" s="336"/>
      <c r="E18" s="336"/>
      <c r="F18" s="336"/>
      <c r="G18" s="337"/>
      <c r="H18" s="337"/>
      <c r="I18" s="337"/>
      <c r="J18" s="337"/>
    </row>
    <row r="19" spans="1:13" ht="26.25" hidden="1" outlineLevel="1">
      <c r="A19" s="536" t="s">
        <v>150</v>
      </c>
      <c r="B19" s="536"/>
      <c r="C19" s="536"/>
      <c r="D19" s="536"/>
      <c r="E19" s="536"/>
      <c r="F19" s="536"/>
      <c r="G19" s="536"/>
      <c r="H19" s="536"/>
      <c r="I19" s="536"/>
      <c r="J19" s="536"/>
      <c r="K19" s="536"/>
    </row>
    <row r="20" spans="1:13" hidden="1" outlineLevel="1">
      <c r="A20" s="335"/>
      <c r="B20" s="336"/>
      <c r="C20" s="336"/>
      <c r="D20" s="336"/>
      <c r="E20" s="336"/>
      <c r="F20" s="336"/>
      <c r="G20" s="337"/>
      <c r="H20" s="337"/>
      <c r="I20" s="337"/>
      <c r="J20" s="337"/>
    </row>
    <row r="21" spans="1:13" ht="18.75" customHeight="1" collapsed="1">
      <c r="A21" s="338"/>
      <c r="B21" s="339"/>
      <c r="C21" s="340" t="s">
        <v>66</v>
      </c>
      <c r="D21" s="511"/>
      <c r="E21" s="511"/>
      <c r="F21" s="511"/>
      <c r="G21" s="511"/>
      <c r="H21" s="511"/>
      <c r="I21" s="511"/>
      <c r="J21" s="511"/>
      <c r="K21" s="511"/>
      <c r="L21" s="511"/>
    </row>
    <row r="22" spans="1:13" ht="18.75" customHeight="1">
      <c r="A22" s="338"/>
      <c r="B22" s="339"/>
      <c r="C22" s="340" t="s">
        <v>83</v>
      </c>
      <c r="D22" s="511"/>
      <c r="E22" s="511"/>
      <c r="F22" s="511"/>
      <c r="G22" s="511"/>
      <c r="H22" s="511"/>
      <c r="I22" s="511"/>
      <c r="J22" s="511"/>
      <c r="K22" s="511"/>
      <c r="L22" s="511"/>
    </row>
    <row r="23" spans="1:13" ht="18.75" customHeight="1">
      <c r="A23" s="338"/>
      <c r="B23" s="339"/>
      <c r="C23" s="340" t="s">
        <v>87</v>
      </c>
      <c r="D23" s="511" t="s">
        <v>321</v>
      </c>
      <c r="E23" s="511"/>
      <c r="F23" s="511"/>
      <c r="G23" s="511"/>
      <c r="H23" s="511"/>
      <c r="I23" s="511"/>
      <c r="J23" s="511"/>
      <c r="K23" s="511"/>
      <c r="L23" s="511"/>
    </row>
    <row r="24" spans="1:13" ht="22.5" customHeight="1">
      <c r="A24" s="338"/>
      <c r="B24" s="339"/>
      <c r="C24" s="340" t="s">
        <v>68</v>
      </c>
      <c r="D24" s="511"/>
      <c r="E24" s="511"/>
      <c r="F24" s="511"/>
      <c r="G24" s="511"/>
      <c r="H24" s="511"/>
      <c r="I24" s="511"/>
      <c r="J24" s="511"/>
      <c r="K24" s="511"/>
      <c r="L24" s="511"/>
    </row>
    <row r="25" spans="1:13" ht="15.75" customHeight="1">
      <c r="A25" s="515" t="s">
        <v>298</v>
      </c>
      <c r="B25" s="515"/>
      <c r="C25" s="515"/>
      <c r="D25" s="341"/>
      <c r="E25" s="342"/>
      <c r="F25" s="342"/>
      <c r="G25" s="342"/>
      <c r="H25" s="342"/>
      <c r="J25" s="331"/>
      <c r="K25" s="331"/>
    </row>
    <row r="26" spans="1:13" ht="15.75" customHeight="1">
      <c r="A26" s="515"/>
      <c r="B26" s="515"/>
      <c r="C26" s="515"/>
      <c r="D26" s="518" t="s">
        <v>337</v>
      </c>
      <c r="E26" s="518"/>
      <c r="F26" s="525" t="s">
        <v>338</v>
      </c>
      <c r="G26" s="525"/>
      <c r="H26" s="519" t="s">
        <v>339</v>
      </c>
      <c r="I26" s="519"/>
      <c r="J26" s="524" t="s">
        <v>113</v>
      </c>
      <c r="K26" s="524"/>
      <c r="L26" s="524"/>
    </row>
    <row r="27" spans="1:13" ht="23.25" customHeight="1">
      <c r="A27" s="338"/>
      <c r="B27" s="339"/>
      <c r="C27" s="343" t="s">
        <v>96</v>
      </c>
      <c r="D27" s="343" t="s">
        <v>110</v>
      </c>
      <c r="E27" s="343" t="s">
        <v>105</v>
      </c>
      <c r="F27" s="343" t="s">
        <v>110</v>
      </c>
      <c r="G27" s="343" t="s">
        <v>105</v>
      </c>
      <c r="H27" s="343" t="s">
        <v>110</v>
      </c>
      <c r="I27" s="343" t="s">
        <v>105</v>
      </c>
      <c r="J27" s="498" t="s">
        <v>186</v>
      </c>
      <c r="K27" s="498" t="s">
        <v>178</v>
      </c>
      <c r="L27" s="498" t="s">
        <v>300</v>
      </c>
      <c r="M27" s="329"/>
    </row>
    <row r="28" spans="1:13" ht="12.75" customHeight="1">
      <c r="A28" s="338"/>
      <c r="B28" s="339"/>
      <c r="C28" s="331"/>
      <c r="D28" s="344"/>
      <c r="E28" s="344"/>
      <c r="F28" s="344"/>
      <c r="G28" s="344"/>
      <c r="H28" s="344"/>
      <c r="I28" s="344"/>
      <c r="J28" s="345"/>
      <c r="K28" s="329"/>
      <c r="L28" s="329"/>
      <c r="M28" s="329"/>
    </row>
    <row r="29" spans="1:13" ht="14.25" customHeight="1">
      <c r="A29" s="338"/>
      <c r="B29" s="339"/>
      <c r="C29" s="346" t="s">
        <v>46</v>
      </c>
      <c r="D29" s="347">
        <f>H61</f>
        <v>0</v>
      </c>
      <c r="E29" s="347">
        <f>H141</f>
        <v>0</v>
      </c>
      <c r="F29" s="347">
        <f>J61</f>
        <v>0</v>
      </c>
      <c r="G29" s="347">
        <f>J141</f>
        <v>0</v>
      </c>
      <c r="H29" s="347">
        <f>L61</f>
        <v>0</v>
      </c>
      <c r="I29" s="347">
        <f>L140</f>
        <v>0</v>
      </c>
      <c r="J29" s="348">
        <f>D29+F29+H29</f>
        <v>0</v>
      </c>
      <c r="K29" s="329">
        <f>E29+G29+I29</f>
        <v>0</v>
      </c>
      <c r="L29" s="486">
        <f>J29+K29</f>
        <v>0</v>
      </c>
      <c r="M29" s="329"/>
    </row>
    <row r="30" spans="1:13" ht="14.25" customHeight="1">
      <c r="A30" s="338"/>
      <c r="B30" s="339"/>
      <c r="C30" s="346" t="s">
        <v>266</v>
      </c>
      <c r="D30" s="350">
        <f>H69</f>
        <v>0</v>
      </c>
      <c r="E30" s="350">
        <f>H147</f>
        <v>0</v>
      </c>
      <c r="F30" s="350">
        <f>J69</f>
        <v>0</v>
      </c>
      <c r="G30" s="350">
        <f>J147</f>
        <v>0</v>
      </c>
      <c r="H30" s="350">
        <f>L69</f>
        <v>0</v>
      </c>
      <c r="I30" s="350">
        <f>L147</f>
        <v>0</v>
      </c>
      <c r="J30" s="348">
        <f>D30+F30+H30</f>
        <v>0</v>
      </c>
      <c r="K30" s="329">
        <f t="shared" ref="K30:K36" si="0">E30+G30+I30</f>
        <v>0</v>
      </c>
      <c r="L30" s="486">
        <f t="shared" ref="L30:L35" si="1">J30+K30</f>
        <v>0</v>
      </c>
      <c r="M30" s="329"/>
    </row>
    <row r="31" spans="1:13" ht="14.25" customHeight="1">
      <c r="A31" s="338"/>
      <c r="B31" s="339"/>
      <c r="C31" s="346" t="s">
        <v>129</v>
      </c>
      <c r="D31" s="350">
        <f>H82</f>
        <v>0</v>
      </c>
      <c r="E31" s="350">
        <f>H159</f>
        <v>0</v>
      </c>
      <c r="F31" s="350">
        <f>J82</f>
        <v>0</v>
      </c>
      <c r="G31" s="350">
        <f>J159</f>
        <v>0</v>
      </c>
      <c r="H31" s="350">
        <f>L82</f>
        <v>0</v>
      </c>
      <c r="I31" s="350">
        <f>L158</f>
        <v>0</v>
      </c>
      <c r="J31" s="348">
        <f t="shared" ref="J31:J35" si="2">D31+F31+H31</f>
        <v>0</v>
      </c>
      <c r="K31" s="329">
        <f t="shared" si="0"/>
        <v>0</v>
      </c>
      <c r="L31" s="486">
        <f t="shared" si="1"/>
        <v>0</v>
      </c>
      <c r="M31" s="329"/>
    </row>
    <row r="32" spans="1:13" ht="14.25" customHeight="1">
      <c r="A32" s="338"/>
      <c r="B32" s="339"/>
      <c r="C32" s="346" t="s">
        <v>5</v>
      </c>
      <c r="D32" s="350">
        <f>H90</f>
        <v>0</v>
      </c>
      <c r="E32" s="350">
        <f>H164</f>
        <v>0</v>
      </c>
      <c r="F32" s="350">
        <f>J90</f>
        <v>0</v>
      </c>
      <c r="G32" s="350">
        <f>J164</f>
        <v>0</v>
      </c>
      <c r="H32" s="350">
        <f>L90</f>
        <v>0</v>
      </c>
      <c r="I32" s="350">
        <f>L163</f>
        <v>0</v>
      </c>
      <c r="J32" s="348">
        <f t="shared" si="2"/>
        <v>0</v>
      </c>
      <c r="K32" s="329">
        <f t="shared" si="0"/>
        <v>0</v>
      </c>
      <c r="L32" s="486">
        <f t="shared" si="1"/>
        <v>0</v>
      </c>
      <c r="M32" s="329"/>
    </row>
    <row r="33" spans="1:31" ht="14.25" customHeight="1">
      <c r="A33" s="338"/>
      <c r="B33" s="339"/>
      <c r="C33" s="346" t="s">
        <v>6</v>
      </c>
      <c r="D33" s="350">
        <f>H100</f>
        <v>0</v>
      </c>
      <c r="E33" s="350">
        <f>H169</f>
        <v>0</v>
      </c>
      <c r="F33" s="350">
        <f>J100</f>
        <v>0</v>
      </c>
      <c r="G33" s="350">
        <f>J169</f>
        <v>0</v>
      </c>
      <c r="H33" s="350">
        <f>L100</f>
        <v>0</v>
      </c>
      <c r="I33" s="350">
        <f>L168</f>
        <v>0</v>
      </c>
      <c r="J33" s="348">
        <f t="shared" si="2"/>
        <v>0</v>
      </c>
      <c r="K33" s="329">
        <f t="shared" si="0"/>
        <v>0</v>
      </c>
      <c r="L33" s="486">
        <f t="shared" si="1"/>
        <v>0</v>
      </c>
      <c r="M33" s="329"/>
    </row>
    <row r="34" spans="1:31" ht="14.25" customHeight="1">
      <c r="A34" s="338"/>
      <c r="B34" s="339"/>
      <c r="C34" s="346" t="s">
        <v>7</v>
      </c>
      <c r="D34" s="350">
        <f>H109</f>
        <v>0</v>
      </c>
      <c r="E34" s="350">
        <f>H174</f>
        <v>0</v>
      </c>
      <c r="F34" s="350">
        <f>J109</f>
        <v>0</v>
      </c>
      <c r="G34" s="350">
        <f>J174</f>
        <v>0</v>
      </c>
      <c r="H34" s="350">
        <f>L109</f>
        <v>0</v>
      </c>
      <c r="I34" s="350">
        <f>L173</f>
        <v>0</v>
      </c>
      <c r="J34" s="348">
        <f t="shared" si="2"/>
        <v>0</v>
      </c>
      <c r="K34" s="329">
        <f t="shared" si="0"/>
        <v>0</v>
      </c>
      <c r="L34" s="486">
        <f t="shared" si="1"/>
        <v>0</v>
      </c>
      <c r="M34" s="329"/>
      <c r="N34" s="329"/>
    </row>
    <row r="35" spans="1:31" ht="14.25" customHeight="1">
      <c r="A35" s="338"/>
      <c r="B35" s="339"/>
      <c r="C35" s="346" t="s">
        <v>89</v>
      </c>
      <c r="D35" s="350">
        <f>H118</f>
        <v>0</v>
      </c>
      <c r="E35" s="350">
        <f>H179</f>
        <v>0</v>
      </c>
      <c r="F35" s="350">
        <f>J118</f>
        <v>0</v>
      </c>
      <c r="G35" s="350">
        <f>J179</f>
        <v>0</v>
      </c>
      <c r="H35" s="350">
        <f>L118</f>
        <v>0</v>
      </c>
      <c r="I35" s="350">
        <f>L178</f>
        <v>0</v>
      </c>
      <c r="J35" s="348">
        <f t="shared" si="2"/>
        <v>0</v>
      </c>
      <c r="K35" s="329">
        <f>E35+G35+I35</f>
        <v>0</v>
      </c>
      <c r="L35" s="486">
        <f t="shared" si="1"/>
        <v>0</v>
      </c>
      <c r="M35" s="329"/>
      <c r="N35" s="329"/>
    </row>
    <row r="36" spans="1:31" ht="14.25" customHeight="1">
      <c r="A36" s="338"/>
      <c r="B36" s="339"/>
      <c r="C36" s="346" t="s">
        <v>86</v>
      </c>
      <c r="D36" s="350">
        <f>H127</f>
        <v>0</v>
      </c>
      <c r="E36" s="350">
        <f>H184</f>
        <v>0</v>
      </c>
      <c r="F36" s="350">
        <f>J127</f>
        <v>0</v>
      </c>
      <c r="G36" s="350">
        <f>J184</f>
        <v>0</v>
      </c>
      <c r="H36" s="350">
        <f>L127</f>
        <v>0</v>
      </c>
      <c r="I36" s="350">
        <f>L183</f>
        <v>0</v>
      </c>
      <c r="J36" s="348">
        <f>D36+F36+H36</f>
        <v>0</v>
      </c>
      <c r="K36" s="329">
        <f t="shared" si="0"/>
        <v>0</v>
      </c>
      <c r="L36" s="486">
        <f>J36+K36</f>
        <v>0</v>
      </c>
      <c r="M36" s="329"/>
      <c r="N36" s="329"/>
    </row>
    <row r="37" spans="1:31" ht="14.25" customHeight="1">
      <c r="A37" s="338"/>
      <c r="B37" s="339"/>
      <c r="C37" s="346" t="s">
        <v>322</v>
      </c>
      <c r="D37" s="350">
        <f>'Program Attribute Variation'!G13</f>
        <v>0</v>
      </c>
      <c r="E37" s="350"/>
      <c r="F37" s="350">
        <f>'Program Attribute Variation'!H13</f>
        <v>0</v>
      </c>
      <c r="G37" s="350"/>
      <c r="H37" s="350">
        <f>'Program Attribute Variation'!I13</f>
        <v>0</v>
      </c>
      <c r="I37" s="350"/>
      <c r="J37" s="348">
        <f>D37+F37+H37</f>
        <v>0</v>
      </c>
      <c r="K37" s="329"/>
      <c r="L37" s="486">
        <f>J37+K37</f>
        <v>0</v>
      </c>
      <c r="M37" s="329"/>
      <c r="N37" s="329"/>
    </row>
    <row r="38" spans="1:31" ht="14.25" customHeight="1">
      <c r="A38" s="338"/>
      <c r="B38" s="339"/>
      <c r="C38" s="351" t="s">
        <v>11</v>
      </c>
      <c r="D38" s="499">
        <f t="shared" ref="D38:L38" si="3">SUM(D29:D37)</f>
        <v>0</v>
      </c>
      <c r="E38" s="499">
        <f t="shared" si="3"/>
        <v>0</v>
      </c>
      <c r="F38" s="499">
        <f t="shared" si="3"/>
        <v>0</v>
      </c>
      <c r="G38" s="499">
        <f t="shared" si="3"/>
        <v>0</v>
      </c>
      <c r="H38" s="499">
        <f t="shared" si="3"/>
        <v>0</v>
      </c>
      <c r="I38" s="499">
        <f t="shared" si="3"/>
        <v>0</v>
      </c>
      <c r="J38" s="499">
        <f t="shared" si="3"/>
        <v>0</v>
      </c>
      <c r="K38" s="499">
        <f t="shared" si="3"/>
        <v>0</v>
      </c>
      <c r="L38" s="499">
        <f t="shared" si="3"/>
        <v>0</v>
      </c>
      <c r="M38" s="329"/>
    </row>
    <row r="39" spans="1:31" ht="14.25" customHeight="1">
      <c r="A39" s="338"/>
      <c r="B39" s="339"/>
      <c r="C39" s="346" t="s">
        <v>314</v>
      </c>
      <c r="D39" s="350">
        <f>H130</f>
        <v>0</v>
      </c>
      <c r="E39" s="350">
        <f>H186</f>
        <v>0</v>
      </c>
      <c r="F39" s="350">
        <f>J130</f>
        <v>0</v>
      </c>
      <c r="G39" s="350">
        <f>J186</f>
        <v>0</v>
      </c>
      <c r="H39" s="350">
        <f>L130</f>
        <v>0</v>
      </c>
      <c r="I39" s="350">
        <f>L186</f>
        <v>0</v>
      </c>
      <c r="J39" s="348">
        <f>D39+F39+H39</f>
        <v>0</v>
      </c>
      <c r="K39" s="329">
        <f>E39+G39+I39</f>
        <v>0</v>
      </c>
      <c r="L39" s="486">
        <f>J39+K39</f>
        <v>0</v>
      </c>
      <c r="M39" s="329"/>
    </row>
    <row r="40" spans="1:31" ht="14.25" customHeight="1">
      <c r="A40" s="338"/>
      <c r="B40" s="339"/>
      <c r="C40" s="351" t="s">
        <v>179</v>
      </c>
      <c r="D40" s="499">
        <f>D38+D39</f>
        <v>0</v>
      </c>
      <c r="E40" s="499">
        <f t="shared" ref="E40" si="4">E38+E39</f>
        <v>0</v>
      </c>
      <c r="F40" s="499">
        <f t="shared" ref="F40:K40" si="5">F38+F39</f>
        <v>0</v>
      </c>
      <c r="G40" s="499">
        <f t="shared" si="5"/>
        <v>0</v>
      </c>
      <c r="H40" s="499">
        <f t="shared" si="5"/>
        <v>0</v>
      </c>
      <c r="I40" s="499">
        <f t="shared" si="5"/>
        <v>0</v>
      </c>
      <c r="J40" s="353">
        <f t="shared" si="5"/>
        <v>0</v>
      </c>
      <c r="K40" s="353">
        <f t="shared" si="5"/>
        <v>0</v>
      </c>
      <c r="L40" s="353">
        <f>J40+K40</f>
        <v>0</v>
      </c>
      <c r="M40" s="329"/>
    </row>
    <row r="41" spans="1:31" ht="14.25" customHeight="1">
      <c r="A41" s="338"/>
      <c r="B41" s="339"/>
      <c r="C41" s="346"/>
      <c r="D41" s="350"/>
      <c r="E41" s="350"/>
      <c r="F41" s="350"/>
      <c r="G41" s="350"/>
      <c r="H41" s="350"/>
      <c r="I41" s="348"/>
      <c r="K41" s="329"/>
      <c r="L41" s="349"/>
    </row>
    <row r="42" spans="1:31" ht="12.75" customHeight="1">
      <c r="A42" s="354" t="s">
        <v>8</v>
      </c>
      <c r="B42" s="339"/>
      <c r="C42" s="346"/>
      <c r="D42" s="355"/>
      <c r="E42" s="355"/>
      <c r="F42" s="356"/>
      <c r="G42" s="355"/>
      <c r="H42" s="357"/>
      <c r="K42" s="349"/>
    </row>
    <row r="43" spans="1:31" ht="12.75" customHeight="1">
      <c r="A43" s="354"/>
      <c r="B43" s="339"/>
      <c r="C43" s="346"/>
      <c r="D43" s="355"/>
      <c r="E43" s="355"/>
      <c r="F43" s="356"/>
      <c r="G43" s="355"/>
      <c r="H43" s="357"/>
      <c r="K43" s="349"/>
    </row>
    <row r="44" spans="1:31" ht="12.75" customHeight="1">
      <c r="A44" s="358" t="s">
        <v>299</v>
      </c>
      <c r="B44" s="359"/>
      <c r="C44" s="360"/>
      <c r="D44" s="355"/>
      <c r="E44" s="355"/>
      <c r="F44" s="356"/>
      <c r="G44" s="355"/>
      <c r="H44" s="357"/>
      <c r="K44" s="349"/>
      <c r="M44" s="487"/>
    </row>
    <row r="45" spans="1:31" ht="14.1" customHeight="1">
      <c r="A45" s="358"/>
      <c r="B45" s="359"/>
      <c r="C45" s="360"/>
      <c r="D45" s="361"/>
      <c r="E45" s="361"/>
      <c r="F45" s="361"/>
      <c r="G45" s="516" t="s">
        <v>10</v>
      </c>
      <c r="H45" s="517"/>
      <c r="I45" s="520" t="s">
        <v>1</v>
      </c>
      <c r="J45" s="521"/>
      <c r="K45" s="522" t="s">
        <v>2</v>
      </c>
      <c r="L45" s="523"/>
      <c r="M45" s="475" t="s">
        <v>113</v>
      </c>
    </row>
    <row r="46" spans="1:31" ht="13.5">
      <c r="A46" s="362" t="s">
        <v>12</v>
      </c>
      <c r="B46" s="362" t="s">
        <v>13</v>
      </c>
      <c r="C46" s="363"/>
      <c r="D46" s="364" t="s">
        <v>14</v>
      </c>
      <c r="E46" s="364" t="s">
        <v>15</v>
      </c>
      <c r="F46" s="364" t="s">
        <v>16</v>
      </c>
      <c r="G46" s="365" t="s">
        <v>17</v>
      </c>
      <c r="H46" s="366" t="s">
        <v>18</v>
      </c>
      <c r="I46" s="367" t="s">
        <v>17</v>
      </c>
      <c r="J46" s="368" t="s">
        <v>18</v>
      </c>
      <c r="K46" s="368" t="s">
        <v>17</v>
      </c>
      <c r="L46" s="368" t="s">
        <v>18</v>
      </c>
      <c r="M46" s="368" t="s">
        <v>18</v>
      </c>
      <c r="AC46" s="349"/>
      <c r="AD46" s="349"/>
      <c r="AE46" s="349"/>
    </row>
    <row r="47" spans="1:31" ht="14.1" customHeight="1">
      <c r="A47" s="369" t="s">
        <v>19</v>
      </c>
      <c r="B47" s="360" t="s">
        <v>297</v>
      </c>
      <c r="C47" s="362"/>
      <c r="D47" s="370"/>
      <c r="E47" s="371"/>
      <c r="F47" s="370"/>
      <c r="G47" s="301"/>
      <c r="H47" s="372"/>
      <c r="I47" s="373"/>
      <c r="J47" s="374"/>
      <c r="K47" s="374"/>
      <c r="L47" s="374"/>
      <c r="M47" s="374"/>
    </row>
    <row r="48" spans="1:31" ht="14.1" customHeight="1">
      <c r="A48" s="369"/>
      <c r="B48" s="375" t="s">
        <v>49</v>
      </c>
      <c r="C48" s="376" t="s">
        <v>50</v>
      </c>
      <c r="D48" s="377">
        <v>2000</v>
      </c>
      <c r="E48" s="378">
        <v>0.5</v>
      </c>
      <c r="F48" s="379" t="s">
        <v>21</v>
      </c>
      <c r="G48" s="380">
        <v>12</v>
      </c>
      <c r="H48" s="372"/>
      <c r="I48" s="373"/>
      <c r="J48" s="374"/>
      <c r="K48" s="374"/>
      <c r="L48" s="374"/>
      <c r="M48" s="374"/>
    </row>
    <row r="49" spans="1:31" ht="14.1" customHeight="1">
      <c r="A49" s="369"/>
      <c r="B49" s="481">
        <v>1</v>
      </c>
      <c r="C49" s="381"/>
      <c r="D49" s="382"/>
      <c r="E49" s="383"/>
      <c r="F49" s="384"/>
      <c r="G49" s="385"/>
      <c r="H49" s="372">
        <f t="shared" ref="H49:H56" si="6">ROUND(D49*E49*G49,0)</f>
        <v>0</v>
      </c>
      <c r="I49" s="386"/>
      <c r="J49" s="372">
        <f>ROUND(D49*E49*I49,0)</f>
        <v>0</v>
      </c>
      <c r="K49" s="488"/>
      <c r="L49" s="372">
        <f>ROUND(D49*E49*K49,0)</f>
        <v>0</v>
      </c>
      <c r="M49" s="374">
        <f>ROUND(H49+J49+L49,0)</f>
        <v>0</v>
      </c>
    </row>
    <row r="50" spans="1:31" ht="14.1" customHeight="1">
      <c r="A50" s="369"/>
      <c r="B50" s="481">
        <v>2</v>
      </c>
      <c r="C50" s="381"/>
      <c r="D50" s="382"/>
      <c r="E50" s="383"/>
      <c r="F50" s="384"/>
      <c r="G50" s="385"/>
      <c r="H50" s="372">
        <f t="shared" si="6"/>
        <v>0</v>
      </c>
      <c r="I50" s="386"/>
      <c r="J50" s="372">
        <f t="shared" ref="J50:J56" si="7">ROUND(D50*E50*I50,0)</f>
        <v>0</v>
      </c>
      <c r="K50" s="488"/>
      <c r="L50" s="372">
        <f t="shared" ref="L50:L56" si="8">ROUND(D50*E50*K50,0)</f>
        <v>0</v>
      </c>
      <c r="M50" s="374">
        <f t="shared" ref="M50:M60" si="9">ROUND(H50+J50+L50,0)</f>
        <v>0</v>
      </c>
    </row>
    <row r="51" spans="1:31" ht="14.1" customHeight="1">
      <c r="A51" s="369"/>
      <c r="B51" s="481">
        <v>3</v>
      </c>
      <c r="C51" s="381"/>
      <c r="D51" s="382"/>
      <c r="E51" s="383"/>
      <c r="F51" s="384"/>
      <c r="G51" s="385"/>
      <c r="H51" s="372">
        <f t="shared" si="6"/>
        <v>0</v>
      </c>
      <c r="I51" s="386"/>
      <c r="J51" s="372">
        <f t="shared" si="7"/>
        <v>0</v>
      </c>
      <c r="K51" s="488"/>
      <c r="L51" s="372">
        <f t="shared" si="8"/>
        <v>0</v>
      </c>
      <c r="M51" s="374">
        <f t="shared" si="9"/>
        <v>0</v>
      </c>
    </row>
    <row r="52" spans="1:31" ht="14.1" customHeight="1">
      <c r="A52" s="369"/>
      <c r="B52" s="481">
        <v>4</v>
      </c>
      <c r="C52" s="381"/>
      <c r="D52" s="382"/>
      <c r="E52" s="383"/>
      <c r="F52" s="384"/>
      <c r="G52" s="385"/>
      <c r="H52" s="372">
        <f t="shared" si="6"/>
        <v>0</v>
      </c>
      <c r="I52" s="386"/>
      <c r="J52" s="372">
        <f>ROUND(D52*E52*I52,0)</f>
        <v>0</v>
      </c>
      <c r="K52" s="490"/>
      <c r="L52" s="372">
        <f>ROUND(D52*E52*K52,0)</f>
        <v>0</v>
      </c>
      <c r="M52" s="374">
        <f t="shared" si="9"/>
        <v>0</v>
      </c>
    </row>
    <row r="53" spans="1:31" ht="14.1" customHeight="1">
      <c r="A53" s="369"/>
      <c r="B53" s="481">
        <v>5</v>
      </c>
      <c r="C53" s="381"/>
      <c r="D53" s="382"/>
      <c r="E53" s="383"/>
      <c r="F53" s="384"/>
      <c r="G53" s="385"/>
      <c r="H53" s="372">
        <f t="shared" si="6"/>
        <v>0</v>
      </c>
      <c r="I53" s="386"/>
      <c r="J53" s="372">
        <f t="shared" si="7"/>
        <v>0</v>
      </c>
      <c r="K53" s="490"/>
      <c r="L53" s="372">
        <f t="shared" si="8"/>
        <v>0</v>
      </c>
      <c r="M53" s="374">
        <f t="shared" si="9"/>
        <v>0</v>
      </c>
    </row>
    <row r="54" spans="1:31" ht="14.1" customHeight="1">
      <c r="A54" s="369"/>
      <c r="B54" s="481">
        <v>6</v>
      </c>
      <c r="C54" s="381"/>
      <c r="D54" s="382"/>
      <c r="E54" s="383"/>
      <c r="F54" s="384"/>
      <c r="G54" s="385"/>
      <c r="H54" s="372">
        <f t="shared" si="6"/>
        <v>0</v>
      </c>
      <c r="I54" s="386"/>
      <c r="J54" s="372">
        <f t="shared" si="7"/>
        <v>0</v>
      </c>
      <c r="K54" s="490"/>
      <c r="L54" s="372">
        <f t="shared" si="8"/>
        <v>0</v>
      </c>
      <c r="M54" s="374">
        <f t="shared" si="9"/>
        <v>0</v>
      </c>
    </row>
    <row r="55" spans="1:31" ht="14.1" customHeight="1">
      <c r="A55" s="369"/>
      <c r="B55" s="481">
        <v>7</v>
      </c>
      <c r="C55" s="381"/>
      <c r="D55" s="382"/>
      <c r="E55" s="383"/>
      <c r="F55" s="384"/>
      <c r="G55" s="385"/>
      <c r="H55" s="372">
        <f t="shared" si="6"/>
        <v>0</v>
      </c>
      <c r="I55" s="386"/>
      <c r="J55" s="372">
        <f t="shared" si="7"/>
        <v>0</v>
      </c>
      <c r="K55" s="490"/>
      <c r="L55" s="372">
        <f t="shared" si="8"/>
        <v>0</v>
      </c>
      <c r="M55" s="374">
        <f t="shared" si="9"/>
        <v>0</v>
      </c>
    </row>
    <row r="56" spans="1:31" ht="14.1" customHeight="1">
      <c r="A56" s="369"/>
      <c r="B56" s="481">
        <v>8</v>
      </c>
      <c r="C56" s="381"/>
      <c r="D56" s="382"/>
      <c r="E56" s="383"/>
      <c r="F56" s="384"/>
      <c r="G56" s="385"/>
      <c r="H56" s="372">
        <f t="shared" si="6"/>
        <v>0</v>
      </c>
      <c r="I56" s="386"/>
      <c r="J56" s="372">
        <f t="shared" si="7"/>
        <v>0</v>
      </c>
      <c r="K56" s="490"/>
      <c r="L56" s="372">
        <f t="shared" si="8"/>
        <v>0</v>
      </c>
      <c r="M56" s="374">
        <f t="shared" si="9"/>
        <v>0</v>
      </c>
    </row>
    <row r="57" spans="1:31" ht="14.1" customHeight="1">
      <c r="A57" s="369"/>
      <c r="B57" s="369"/>
      <c r="C57" s="360"/>
      <c r="D57" s="387"/>
      <c r="E57" s="388"/>
      <c r="F57" s="361"/>
      <c r="G57" s="301"/>
      <c r="H57" s="372"/>
      <c r="I57" s="373"/>
      <c r="J57" s="374"/>
      <c r="K57" s="374"/>
      <c r="L57" s="374"/>
      <c r="M57" s="374"/>
    </row>
    <row r="58" spans="1:31" ht="14.1" customHeight="1">
      <c r="A58" s="369"/>
      <c r="B58" s="369"/>
      <c r="C58" s="360"/>
      <c r="D58" s="389" t="s">
        <v>61</v>
      </c>
      <c r="E58" s="364" t="s">
        <v>15</v>
      </c>
      <c r="F58" s="361"/>
      <c r="G58" s="301"/>
      <c r="H58" s="372"/>
      <c r="I58" s="373"/>
      <c r="J58" s="374"/>
      <c r="K58" s="374"/>
      <c r="L58" s="374"/>
      <c r="M58" s="374"/>
    </row>
    <row r="59" spans="1:31" ht="14.1" customHeight="1">
      <c r="A59" s="369" t="s">
        <v>63</v>
      </c>
      <c r="B59" s="360" t="s">
        <v>94</v>
      </c>
      <c r="C59" s="390"/>
      <c r="D59" s="391"/>
      <c r="E59" s="392"/>
      <c r="F59" s="384" t="s">
        <v>127</v>
      </c>
      <c r="G59" s="385">
        <v>1</v>
      </c>
      <c r="H59" s="372">
        <f>SUM(H49:H56)*E59*G59</f>
        <v>0</v>
      </c>
      <c r="I59" s="386">
        <v>1</v>
      </c>
      <c r="J59" s="374">
        <f>SUM(J49:J56)*E59*I59</f>
        <v>0</v>
      </c>
      <c r="K59" s="490">
        <v>1</v>
      </c>
      <c r="L59" s="374">
        <f>SUM(L49:L56)*E59*K59</f>
        <v>0</v>
      </c>
      <c r="M59" s="374">
        <f t="shared" si="9"/>
        <v>0</v>
      </c>
    </row>
    <row r="60" spans="1:31" ht="14.1" customHeight="1">
      <c r="A60" s="369" t="s">
        <v>64</v>
      </c>
      <c r="B60" s="360" t="s">
        <v>62</v>
      </c>
      <c r="C60" s="390"/>
      <c r="D60" s="391"/>
      <c r="E60" s="392"/>
      <c r="F60" s="384" t="s">
        <v>127</v>
      </c>
      <c r="G60" s="385">
        <v>1</v>
      </c>
      <c r="H60" s="372">
        <f>SUM(H49:H56)*E60*G60</f>
        <v>0</v>
      </c>
      <c r="I60" s="386">
        <v>1</v>
      </c>
      <c r="J60" s="374">
        <f>SUM(J49:J56)*E60*I60</f>
        <v>0</v>
      </c>
      <c r="K60" s="490">
        <v>1</v>
      </c>
      <c r="L60" s="374">
        <f>SUM(L49:L56)*E60*K60</f>
        <v>0</v>
      </c>
      <c r="M60" s="374">
        <f t="shared" si="9"/>
        <v>0</v>
      </c>
      <c r="AC60" s="349"/>
      <c r="AD60" s="349"/>
      <c r="AE60" s="349"/>
    </row>
    <row r="61" spans="1:31" ht="14.1" customHeight="1">
      <c r="A61" s="362" t="s">
        <v>27</v>
      </c>
      <c r="B61" s="393"/>
      <c r="C61" s="393"/>
      <c r="D61" s="391"/>
      <c r="E61" s="394"/>
      <c r="F61" s="361"/>
      <c r="G61" s="301"/>
      <c r="H61" s="395">
        <f>SUM(H49:H60)</f>
        <v>0</v>
      </c>
      <c r="I61" s="396"/>
      <c r="J61" s="397">
        <f>SUM(J49:J60)</f>
        <v>0</v>
      </c>
      <c r="K61" s="397"/>
      <c r="L61" s="397">
        <f>SUM(L49:L60)</f>
        <v>0</v>
      </c>
      <c r="M61" s="397">
        <f>SUM(M49:M60)</f>
        <v>0</v>
      </c>
    </row>
    <row r="62" spans="1:31" ht="14.1" customHeight="1">
      <c r="A62" s="331"/>
      <c r="B62" s="362"/>
      <c r="C62" s="393"/>
      <c r="D62" s="320"/>
      <c r="E62" s="398"/>
      <c r="F62" s="361"/>
      <c r="G62" s="301"/>
      <c r="H62" s="395"/>
      <c r="I62" s="373"/>
      <c r="J62" s="397"/>
      <c r="K62" s="397"/>
      <c r="L62" s="397"/>
      <c r="M62" s="397"/>
    </row>
    <row r="63" spans="1:31" ht="14.1" customHeight="1">
      <c r="A63" s="362" t="s">
        <v>28</v>
      </c>
      <c r="B63" s="362" t="s">
        <v>265</v>
      </c>
      <c r="C63" s="393"/>
      <c r="D63" s="399" t="s">
        <v>14</v>
      </c>
      <c r="E63" s="364" t="s">
        <v>15</v>
      </c>
      <c r="F63" s="361"/>
      <c r="G63" s="301"/>
      <c r="H63" s="372"/>
      <c r="I63" s="373"/>
      <c r="J63" s="374"/>
      <c r="K63" s="374"/>
      <c r="L63" s="374"/>
      <c r="M63" s="374"/>
    </row>
    <row r="64" spans="1:31" ht="14.1" customHeight="1">
      <c r="A64" s="361" t="s">
        <v>19</v>
      </c>
      <c r="B64" s="360" t="s">
        <v>97</v>
      </c>
      <c r="C64" s="393"/>
      <c r="D64" s="399"/>
      <c r="E64" s="364"/>
      <c r="F64" s="361"/>
      <c r="G64" s="301"/>
      <c r="H64" s="372"/>
      <c r="I64" s="373"/>
      <c r="J64" s="374"/>
      <c r="K64" s="374"/>
      <c r="L64" s="374"/>
      <c r="M64" s="374"/>
    </row>
    <row r="65" spans="1:13" ht="14.1" customHeight="1">
      <c r="A65" s="393"/>
      <c r="B65" s="400" t="s">
        <v>263</v>
      </c>
      <c r="C65" s="401"/>
      <c r="D65" s="402"/>
      <c r="E65" s="403"/>
      <c r="F65" s="404"/>
      <c r="G65" s="405"/>
      <c r="H65" s="372"/>
      <c r="I65" s="373"/>
      <c r="J65" s="374"/>
      <c r="K65" s="374"/>
      <c r="L65" s="374"/>
      <c r="M65" s="374"/>
    </row>
    <row r="66" spans="1:13" ht="16.5" customHeight="1">
      <c r="A66" s="393"/>
      <c r="B66" s="481">
        <v>1</v>
      </c>
      <c r="C66" s="406" t="s">
        <v>306</v>
      </c>
      <c r="D66" s="407">
        <f>'Travel Details'!H156</f>
        <v>0</v>
      </c>
      <c r="E66" s="408">
        <v>1</v>
      </c>
      <c r="F66" s="384" t="s">
        <v>218</v>
      </c>
      <c r="G66" s="409">
        <v>1</v>
      </c>
      <c r="H66" s="372">
        <f>D66*E66*G66</f>
        <v>0</v>
      </c>
      <c r="I66" s="410"/>
      <c r="J66" s="491"/>
      <c r="K66" s="490"/>
      <c r="L66" s="372"/>
      <c r="M66" s="374">
        <f>SUM(ROUND(H66+J66+L66,0))</f>
        <v>0</v>
      </c>
    </row>
    <row r="67" spans="1:13" ht="18" customHeight="1">
      <c r="A67" s="393"/>
      <c r="B67" s="481">
        <v>2</v>
      </c>
      <c r="C67" s="406" t="s">
        <v>307</v>
      </c>
      <c r="D67" s="407">
        <f>'Travel Details'!Q156</f>
        <v>0</v>
      </c>
      <c r="E67" s="408">
        <v>1</v>
      </c>
      <c r="F67" s="384" t="s">
        <v>218</v>
      </c>
      <c r="G67" s="409"/>
      <c r="H67" s="372"/>
      <c r="I67" s="410">
        <v>1</v>
      </c>
      <c r="J67" s="372">
        <f>D67*E67*I67</f>
        <v>0</v>
      </c>
      <c r="K67" s="490"/>
      <c r="L67" s="372"/>
      <c r="M67" s="374">
        <f>SUM(ROUND(H67+J67+L67,0))</f>
        <v>0</v>
      </c>
    </row>
    <row r="68" spans="1:13" ht="18" customHeight="1">
      <c r="A68" s="393"/>
      <c r="B68" s="481">
        <v>3</v>
      </c>
      <c r="C68" s="406" t="s">
        <v>308</v>
      </c>
      <c r="D68" s="407">
        <f>'Travel Details'!Z156</f>
        <v>0</v>
      </c>
      <c r="E68" s="408">
        <v>1</v>
      </c>
      <c r="F68" s="384" t="s">
        <v>218</v>
      </c>
      <c r="G68" s="409"/>
      <c r="H68" s="372"/>
      <c r="I68" s="410"/>
      <c r="J68" s="372"/>
      <c r="K68" s="490">
        <v>1</v>
      </c>
      <c r="L68" s="372">
        <f>ROUND(D68*E68*K68,0)</f>
        <v>0</v>
      </c>
      <c r="M68" s="374">
        <f>SUM(ROUND(H68+J68+L68,0))</f>
        <v>0</v>
      </c>
    </row>
    <row r="69" spans="1:13" s="414" customFormat="1" ht="14.1" customHeight="1">
      <c r="A69" s="362" t="s">
        <v>29</v>
      </c>
      <c r="B69" s="360"/>
      <c r="C69" s="362"/>
      <c r="D69" s="411"/>
      <c r="E69" s="412"/>
      <c r="F69" s="370"/>
      <c r="G69" s="413"/>
      <c r="H69" s="395">
        <f>SUM(H66:H68)</f>
        <v>0</v>
      </c>
      <c r="I69" s="396"/>
      <c r="J69" s="395">
        <f>SUM(J66:J68)</f>
        <v>0</v>
      </c>
      <c r="K69" s="395"/>
      <c r="L69" s="395">
        <f>SUM(L66:L68)</f>
        <v>0</v>
      </c>
      <c r="M69" s="395">
        <f>SUM(M66:M68)</f>
        <v>0</v>
      </c>
    </row>
    <row r="70" spans="1:13" s="414" customFormat="1" ht="14.1" customHeight="1">
      <c r="A70" s="362"/>
      <c r="B70" s="360"/>
      <c r="C70" s="362"/>
      <c r="D70" s="411"/>
      <c r="E70" s="412"/>
      <c r="F70" s="370"/>
      <c r="G70" s="413"/>
      <c r="H70" s="395"/>
      <c r="I70" s="396"/>
      <c r="J70" s="397"/>
      <c r="K70" s="397"/>
      <c r="L70" s="397"/>
      <c r="M70" s="397"/>
    </row>
    <row r="71" spans="1:13" s="414" customFormat="1" ht="14.1" customHeight="1">
      <c r="A71" s="415" t="s">
        <v>30</v>
      </c>
      <c r="B71" s="415" t="s">
        <v>129</v>
      </c>
      <c r="C71" s="415"/>
      <c r="D71" s="399" t="s">
        <v>14</v>
      </c>
      <c r="E71" s="364" t="s">
        <v>15</v>
      </c>
      <c r="F71" s="416"/>
      <c r="G71" s="417"/>
      <c r="H71" s="372"/>
      <c r="I71" s="418"/>
      <c r="J71" s="374"/>
      <c r="K71" s="374"/>
      <c r="L71" s="374"/>
      <c r="M71" s="374"/>
    </row>
    <row r="72" spans="1:13" ht="14.1" customHeight="1">
      <c r="A72" s="369" t="s">
        <v>19</v>
      </c>
      <c r="B72" s="360" t="s">
        <v>102</v>
      </c>
      <c r="C72" s="362"/>
      <c r="D72" s="411"/>
      <c r="E72" s="371"/>
      <c r="F72" s="370"/>
      <c r="G72" s="301"/>
      <c r="H72" s="372"/>
      <c r="I72" s="373"/>
      <c r="J72" s="374"/>
      <c r="K72" s="374"/>
      <c r="L72" s="374"/>
      <c r="M72" s="374"/>
    </row>
    <row r="73" spans="1:13" s="414" customFormat="1" ht="14.1" customHeight="1">
      <c r="A73" s="361"/>
      <c r="B73" s="400" t="s">
        <v>263</v>
      </c>
      <c r="C73" s="401"/>
      <c r="D73" s="402"/>
      <c r="E73" s="403"/>
      <c r="F73" s="404"/>
      <c r="G73" s="405"/>
      <c r="H73" s="372"/>
      <c r="I73" s="373"/>
      <c r="J73" s="374"/>
      <c r="K73" s="374"/>
      <c r="L73" s="374"/>
      <c r="M73" s="374"/>
    </row>
    <row r="74" spans="1:13" s="414" customFormat="1" ht="16.5" customHeight="1">
      <c r="A74" s="361"/>
      <c r="B74" s="481">
        <v>1</v>
      </c>
      <c r="C74" s="406" t="s">
        <v>309</v>
      </c>
      <c r="D74" s="407">
        <f>'Travel Details'!H309</f>
        <v>0</v>
      </c>
      <c r="E74" s="420">
        <v>1</v>
      </c>
      <c r="F74" s="384" t="s">
        <v>218</v>
      </c>
      <c r="G74" s="409">
        <v>1</v>
      </c>
      <c r="H74" s="372">
        <f>D74*E74*G74</f>
        <v>0</v>
      </c>
      <c r="I74" s="410"/>
      <c r="J74" s="372"/>
      <c r="K74" s="490"/>
      <c r="L74" s="372"/>
      <c r="M74" s="374">
        <f>SUM(ROUND(H74+J74+L74,0))</f>
        <v>0</v>
      </c>
    </row>
    <row r="75" spans="1:13" s="414" customFormat="1" ht="16.5" customHeight="1">
      <c r="A75" s="361"/>
      <c r="B75" s="481">
        <v>2</v>
      </c>
      <c r="C75" s="406" t="s">
        <v>310</v>
      </c>
      <c r="D75" s="407">
        <f>'Travel Details'!Q309</f>
        <v>0</v>
      </c>
      <c r="E75" s="420">
        <v>1</v>
      </c>
      <c r="F75" s="384" t="s">
        <v>218</v>
      </c>
      <c r="G75" s="409"/>
      <c r="H75" s="372"/>
      <c r="I75" s="410">
        <v>1</v>
      </c>
      <c r="J75" s="372">
        <f t="shared" ref="J75" si="10">ROUND(D75*E75*I75,0)</f>
        <v>0</v>
      </c>
      <c r="K75" s="490"/>
      <c r="L75" s="372"/>
      <c r="M75" s="374">
        <f>SUM(ROUND(H75+J75+L75,0))</f>
        <v>0</v>
      </c>
    </row>
    <row r="76" spans="1:13" s="414" customFormat="1" ht="16.5" customHeight="1">
      <c r="A76" s="361"/>
      <c r="B76" s="481">
        <v>3</v>
      </c>
      <c r="C76" s="406" t="s">
        <v>311</v>
      </c>
      <c r="D76" s="407">
        <f>'Travel Details'!Z309</f>
        <v>0</v>
      </c>
      <c r="E76" s="420">
        <v>1</v>
      </c>
      <c r="F76" s="384" t="s">
        <v>218</v>
      </c>
      <c r="G76" s="409"/>
      <c r="H76" s="372"/>
      <c r="I76" s="410"/>
      <c r="J76" s="372"/>
      <c r="K76" s="490">
        <v>1</v>
      </c>
      <c r="L76" s="372">
        <f>ROUND(D76*E76*K76,0)</f>
        <v>0</v>
      </c>
      <c r="M76" s="374">
        <f>SUM(ROUND(H76+J76+L76,0))</f>
        <v>0</v>
      </c>
    </row>
    <row r="77" spans="1:13" s="414" customFormat="1" ht="14.1" customHeight="1">
      <c r="A77" s="361"/>
      <c r="B77" s="419"/>
      <c r="C77" s="421"/>
      <c r="D77" s="320"/>
      <c r="E77" s="422"/>
      <c r="F77" s="423"/>
      <c r="G77" s="301"/>
      <c r="H77" s="372"/>
      <c r="I77" s="373"/>
      <c r="J77" s="374"/>
      <c r="K77" s="374"/>
      <c r="L77" s="374"/>
      <c r="M77" s="374"/>
    </row>
    <row r="78" spans="1:13" s="414" customFormat="1" ht="14.1" customHeight="1">
      <c r="A78" s="361" t="s">
        <v>63</v>
      </c>
      <c r="B78" s="419" t="s">
        <v>158</v>
      </c>
      <c r="C78" s="360"/>
      <c r="D78" s="320"/>
      <c r="E78" s="422"/>
      <c r="F78" s="361"/>
      <c r="G78" s="301"/>
      <c r="H78" s="372"/>
      <c r="I78" s="373"/>
      <c r="J78" s="374"/>
      <c r="K78" s="374"/>
      <c r="L78" s="374"/>
      <c r="M78" s="374"/>
    </row>
    <row r="79" spans="1:13" s="414" customFormat="1" ht="12.75" customHeight="1">
      <c r="A79" s="393"/>
      <c r="B79" s="481">
        <v>1</v>
      </c>
      <c r="C79" s="381"/>
      <c r="D79" s="424"/>
      <c r="E79" s="425"/>
      <c r="F79" s="384"/>
      <c r="G79" s="385"/>
      <c r="H79" s="372">
        <f>ROUND(D79*E79*G79,0)</f>
        <v>0</v>
      </c>
      <c r="I79" s="386"/>
      <c r="J79" s="372">
        <f>ROUND(D79*E79*I79,0)</f>
        <v>0</v>
      </c>
      <c r="K79" s="490"/>
      <c r="L79" s="372">
        <f>ROUND(D79*E79*K79,0)</f>
        <v>0</v>
      </c>
      <c r="M79" s="374">
        <f>SUM(ROUND(H79+J79+L79,0))</f>
        <v>0</v>
      </c>
    </row>
    <row r="80" spans="1:13" s="414" customFormat="1" ht="14.1" customHeight="1">
      <c r="A80" s="393"/>
      <c r="B80" s="481">
        <v>2</v>
      </c>
      <c r="C80" s="381"/>
      <c r="D80" s="424"/>
      <c r="E80" s="425"/>
      <c r="F80" s="384"/>
      <c r="G80" s="385"/>
      <c r="H80" s="372">
        <f>ROUND(D80*E80*G80,0)</f>
        <v>0</v>
      </c>
      <c r="I80" s="386"/>
      <c r="J80" s="372">
        <f>ROUND(D80*E80*I80,0)</f>
        <v>0</v>
      </c>
      <c r="K80" s="490"/>
      <c r="L80" s="372">
        <f t="shared" ref="L80:L81" si="11">ROUND(D80*E80*K80,0)</f>
        <v>0</v>
      </c>
      <c r="M80" s="374">
        <f t="shared" ref="M80:M81" si="12">SUM(ROUND(H80+J80+L80,0))</f>
        <v>0</v>
      </c>
    </row>
    <row r="81" spans="1:13" s="414" customFormat="1" ht="14.1" customHeight="1">
      <c r="A81" s="393"/>
      <c r="B81" s="481">
        <v>3</v>
      </c>
      <c r="C81" s="381"/>
      <c r="D81" s="424"/>
      <c r="E81" s="425"/>
      <c r="F81" s="384"/>
      <c r="G81" s="385"/>
      <c r="H81" s="372">
        <f>ROUND(D81*E81*G81,0)</f>
        <v>0</v>
      </c>
      <c r="I81" s="386"/>
      <c r="J81" s="372">
        <f>ROUND(D81*E81*I81,0)</f>
        <v>0</v>
      </c>
      <c r="K81" s="490"/>
      <c r="L81" s="372">
        <f t="shared" si="11"/>
        <v>0</v>
      </c>
      <c r="M81" s="374">
        <f t="shared" si="12"/>
        <v>0</v>
      </c>
    </row>
    <row r="82" spans="1:13" s="414" customFormat="1" ht="14.1" customHeight="1">
      <c r="A82" s="362" t="s">
        <v>118</v>
      </c>
      <c r="B82" s="360"/>
      <c r="C82" s="362"/>
      <c r="D82" s="411"/>
      <c r="E82" s="412"/>
      <c r="F82" s="370"/>
      <c r="G82" s="413"/>
      <c r="H82" s="395">
        <f>SUM(H74:H81)</f>
        <v>0</v>
      </c>
      <c r="I82" s="396"/>
      <c r="J82" s="397">
        <f>SUM(J74:J81)</f>
        <v>0</v>
      </c>
      <c r="K82" s="397"/>
      <c r="L82" s="397">
        <f>SUM(L74:L81)</f>
        <v>0</v>
      </c>
      <c r="M82" s="397">
        <f>SUM(M74:M81)</f>
        <v>0</v>
      </c>
    </row>
    <row r="83" spans="1:13" s="414" customFormat="1" ht="14.1" customHeight="1">
      <c r="A83" s="362"/>
      <c r="B83" s="360"/>
      <c r="C83" s="362"/>
      <c r="D83" s="411"/>
      <c r="E83" s="412"/>
      <c r="F83" s="370"/>
      <c r="G83" s="413"/>
      <c r="H83" s="395"/>
      <c r="I83" s="396"/>
      <c r="J83" s="397"/>
      <c r="K83" s="397"/>
      <c r="L83" s="397"/>
      <c r="M83" s="397"/>
    </row>
    <row r="84" spans="1:13" s="414" customFormat="1" ht="21.75" customHeight="1">
      <c r="A84" s="415" t="s">
        <v>34</v>
      </c>
      <c r="B84" s="513" t="s">
        <v>313</v>
      </c>
      <c r="C84" s="513"/>
      <c r="D84" s="399" t="s">
        <v>14</v>
      </c>
      <c r="E84" s="364" t="s">
        <v>15</v>
      </c>
      <c r="F84" s="416"/>
      <c r="G84" s="417"/>
      <c r="H84" s="372"/>
      <c r="I84" s="418"/>
      <c r="J84" s="374"/>
      <c r="K84" s="374"/>
      <c r="L84" s="374"/>
      <c r="M84" s="374"/>
    </row>
    <row r="85" spans="1:13" ht="14.1" customHeight="1">
      <c r="A85" s="369" t="s">
        <v>19</v>
      </c>
      <c r="B85" s="360" t="s">
        <v>31</v>
      </c>
      <c r="C85" s="362"/>
      <c r="D85" s="411"/>
      <c r="E85" s="371"/>
      <c r="F85" s="370"/>
      <c r="G85" s="301"/>
      <c r="H85" s="372"/>
      <c r="I85" s="373"/>
      <c r="J85" s="374"/>
      <c r="K85" s="374"/>
      <c r="L85" s="374"/>
      <c r="M85" s="374"/>
    </row>
    <row r="86" spans="1:13" s="414" customFormat="1" ht="14.1" customHeight="1">
      <c r="A86" s="393"/>
      <c r="B86" s="481">
        <v>1</v>
      </c>
      <c r="C86" s="381"/>
      <c r="D86" s="424"/>
      <c r="E86" s="425"/>
      <c r="F86" s="384"/>
      <c r="G86" s="385"/>
      <c r="H86" s="372">
        <f>ROUND(D86*E86*G86,0)</f>
        <v>0</v>
      </c>
      <c r="I86" s="386"/>
      <c r="J86" s="372">
        <f>ROUND(D86*E86*I86,0)</f>
        <v>0</v>
      </c>
      <c r="K86" s="490"/>
      <c r="L86" s="372">
        <f>ROUND(D86*E86*K86,0)</f>
        <v>0</v>
      </c>
      <c r="M86" s="374">
        <f>ROUND(H86+J86+L86,0)</f>
        <v>0</v>
      </c>
    </row>
    <row r="87" spans="1:13" s="414" customFormat="1" ht="14.1" customHeight="1">
      <c r="A87" s="393"/>
      <c r="B87" s="481">
        <v>2</v>
      </c>
      <c r="C87" s="381"/>
      <c r="D87" s="424"/>
      <c r="E87" s="425"/>
      <c r="F87" s="384"/>
      <c r="G87" s="385"/>
      <c r="H87" s="372">
        <f>ROUND(D87*E87*G87,0)</f>
        <v>0</v>
      </c>
      <c r="I87" s="386"/>
      <c r="J87" s="372">
        <f t="shared" ref="J87:J89" si="13">ROUND(D87*E87*I87,0)</f>
        <v>0</v>
      </c>
      <c r="K87" s="490"/>
      <c r="L87" s="372">
        <f t="shared" ref="L87:L89" si="14">ROUND(D87*E87*K87,0)</f>
        <v>0</v>
      </c>
      <c r="M87" s="374">
        <f t="shared" ref="M87:M89" si="15">ROUND(H87+J87+L87,0)</f>
        <v>0</v>
      </c>
    </row>
    <row r="88" spans="1:13" s="414" customFormat="1" ht="14.1" customHeight="1">
      <c r="A88" s="393"/>
      <c r="B88" s="481">
        <v>3</v>
      </c>
      <c r="C88" s="381"/>
      <c r="D88" s="424"/>
      <c r="E88" s="425"/>
      <c r="F88" s="384"/>
      <c r="G88" s="385"/>
      <c r="H88" s="372">
        <f>ROUND(D88*E88*G88,0)</f>
        <v>0</v>
      </c>
      <c r="I88" s="386"/>
      <c r="J88" s="372">
        <f t="shared" si="13"/>
        <v>0</v>
      </c>
      <c r="K88" s="490"/>
      <c r="L88" s="372">
        <f t="shared" si="14"/>
        <v>0</v>
      </c>
      <c r="M88" s="374">
        <f t="shared" si="15"/>
        <v>0</v>
      </c>
    </row>
    <row r="89" spans="1:13" s="414" customFormat="1" ht="14.1" customHeight="1">
      <c r="A89" s="393"/>
      <c r="B89" s="481">
        <v>4</v>
      </c>
      <c r="C89" s="381"/>
      <c r="D89" s="424"/>
      <c r="E89" s="425"/>
      <c r="F89" s="384"/>
      <c r="G89" s="385"/>
      <c r="H89" s="372">
        <f>ROUND(D89*E89*G89,0)</f>
        <v>0</v>
      </c>
      <c r="I89" s="386"/>
      <c r="J89" s="372">
        <f t="shared" si="13"/>
        <v>0</v>
      </c>
      <c r="K89" s="490"/>
      <c r="L89" s="372">
        <f t="shared" si="14"/>
        <v>0</v>
      </c>
      <c r="M89" s="374">
        <f t="shared" si="15"/>
        <v>0</v>
      </c>
    </row>
    <row r="90" spans="1:13" s="414" customFormat="1" ht="14.1" customHeight="1">
      <c r="A90" s="362" t="s">
        <v>33</v>
      </c>
      <c r="B90" s="360"/>
      <c r="C90" s="362"/>
      <c r="D90" s="411"/>
      <c r="E90" s="412"/>
      <c r="F90" s="370"/>
      <c r="G90" s="413"/>
      <c r="H90" s="395">
        <f>SUM(H86:H89)</f>
        <v>0</v>
      </c>
      <c r="I90" s="396"/>
      <c r="J90" s="397">
        <f>SUM(J86:J89)</f>
        <v>0</v>
      </c>
      <c r="K90" s="397"/>
      <c r="L90" s="397">
        <f>SUM(L86:L89)</f>
        <v>0</v>
      </c>
      <c r="M90" s="397">
        <f>SUM(M86:M89)</f>
        <v>0</v>
      </c>
    </row>
    <row r="91" spans="1:13" s="414" customFormat="1" ht="14.1" customHeight="1">
      <c r="A91" s="362"/>
      <c r="B91" s="360"/>
      <c r="C91" s="362"/>
      <c r="D91" s="411"/>
      <c r="E91" s="412"/>
      <c r="F91" s="370"/>
      <c r="G91" s="413"/>
      <c r="H91" s="395"/>
      <c r="I91" s="396"/>
      <c r="J91" s="397"/>
      <c r="K91" s="397"/>
      <c r="L91" s="397"/>
      <c r="M91" s="397"/>
    </row>
    <row r="92" spans="1:13" s="414" customFormat="1" ht="14.1" customHeight="1">
      <c r="A92" s="362" t="s">
        <v>40</v>
      </c>
      <c r="B92" s="362" t="s">
        <v>6</v>
      </c>
      <c r="C92" s="362"/>
      <c r="D92" s="399" t="s">
        <v>14</v>
      </c>
      <c r="E92" s="364" t="s">
        <v>15</v>
      </c>
      <c r="F92" s="370"/>
      <c r="G92" s="413"/>
      <c r="H92" s="395"/>
      <c r="I92" s="396"/>
      <c r="J92" s="397"/>
      <c r="K92" s="397"/>
      <c r="L92" s="397"/>
      <c r="M92" s="397"/>
    </row>
    <row r="93" spans="1:13" ht="14.1" customHeight="1">
      <c r="A93" s="369" t="s">
        <v>19</v>
      </c>
      <c r="B93" s="360" t="s">
        <v>35</v>
      </c>
      <c r="C93" s="362"/>
      <c r="D93" s="411"/>
      <c r="E93" s="371"/>
      <c r="F93" s="370"/>
      <c r="G93" s="301"/>
      <c r="H93" s="372"/>
      <c r="I93" s="373"/>
      <c r="J93" s="374"/>
      <c r="K93" s="374"/>
      <c r="L93" s="374"/>
      <c r="M93" s="374"/>
    </row>
    <row r="94" spans="1:13" s="414" customFormat="1" ht="14.1" customHeight="1">
      <c r="A94" s="393"/>
      <c r="B94" s="481">
        <v>1</v>
      </c>
      <c r="C94" s="381"/>
      <c r="D94" s="426"/>
      <c r="E94" s="425"/>
      <c r="F94" s="384"/>
      <c r="G94" s="385"/>
      <c r="H94" s="372">
        <f>ROUND(D94*E94*G94,0)</f>
        <v>0</v>
      </c>
      <c r="I94" s="386"/>
      <c r="J94" s="372">
        <f>ROUND(D94*E94*I94,0)</f>
        <v>0</v>
      </c>
      <c r="K94" s="490"/>
      <c r="L94" s="372">
        <f>ROUND(D94*E94*K94,0)</f>
        <v>0</v>
      </c>
      <c r="M94" s="374">
        <f>ROUND(H94+J94+L94,0)</f>
        <v>0</v>
      </c>
    </row>
    <row r="95" spans="1:13" s="414" customFormat="1" ht="14.1" customHeight="1">
      <c r="A95" s="393"/>
      <c r="B95" s="481">
        <v>2</v>
      </c>
      <c r="C95" s="381"/>
      <c r="D95" s="424"/>
      <c r="E95" s="425"/>
      <c r="F95" s="384"/>
      <c r="G95" s="385"/>
      <c r="H95" s="372">
        <f t="shared" ref="H95:H99" si="16">ROUND(D95*E95*G95,0)</f>
        <v>0</v>
      </c>
      <c r="I95" s="492"/>
      <c r="J95" s="372">
        <f t="shared" ref="J95:J99" si="17">ROUND(D95*E95*I95,0)</f>
        <v>0</v>
      </c>
      <c r="K95" s="493"/>
      <c r="L95" s="372">
        <f t="shared" ref="L95:L99" si="18">ROUND(D95*E95*K95,0)</f>
        <v>0</v>
      </c>
      <c r="M95" s="374">
        <f t="shared" ref="M95:M99" si="19">ROUND(H95+J95+L95,0)</f>
        <v>0</v>
      </c>
    </row>
    <row r="96" spans="1:13" s="414" customFormat="1" ht="14.1" customHeight="1">
      <c r="A96" s="393"/>
      <c r="B96" s="481">
        <v>3</v>
      </c>
      <c r="C96" s="381"/>
      <c r="D96" s="424"/>
      <c r="E96" s="425"/>
      <c r="F96" s="384"/>
      <c r="G96" s="385"/>
      <c r="H96" s="372">
        <f t="shared" si="16"/>
        <v>0</v>
      </c>
      <c r="I96" s="494"/>
      <c r="J96" s="372">
        <f t="shared" si="17"/>
        <v>0</v>
      </c>
      <c r="K96" s="488"/>
      <c r="L96" s="372">
        <f t="shared" si="18"/>
        <v>0</v>
      </c>
      <c r="M96" s="374">
        <f t="shared" si="19"/>
        <v>0</v>
      </c>
    </row>
    <row r="97" spans="1:13" s="414" customFormat="1" ht="14.1" customHeight="1">
      <c r="A97" s="393"/>
      <c r="B97" s="481">
        <v>4</v>
      </c>
      <c r="C97" s="381"/>
      <c r="D97" s="424"/>
      <c r="E97" s="425"/>
      <c r="F97" s="384"/>
      <c r="G97" s="385"/>
      <c r="H97" s="372">
        <f t="shared" si="16"/>
        <v>0</v>
      </c>
      <c r="I97" s="494"/>
      <c r="J97" s="372">
        <f t="shared" si="17"/>
        <v>0</v>
      </c>
      <c r="K97" s="488"/>
      <c r="L97" s="372">
        <f t="shared" si="18"/>
        <v>0</v>
      </c>
      <c r="M97" s="374">
        <f t="shared" si="19"/>
        <v>0</v>
      </c>
    </row>
    <row r="98" spans="1:13" s="414" customFormat="1" ht="14.1" customHeight="1">
      <c r="A98" s="393"/>
      <c r="B98" s="481">
        <v>5</v>
      </c>
      <c r="C98" s="381"/>
      <c r="D98" s="426"/>
      <c r="E98" s="425"/>
      <c r="F98" s="384"/>
      <c r="G98" s="385"/>
      <c r="H98" s="372">
        <f t="shared" si="16"/>
        <v>0</v>
      </c>
      <c r="I98" s="386"/>
      <c r="J98" s="372">
        <f t="shared" si="17"/>
        <v>0</v>
      </c>
      <c r="K98" s="490"/>
      <c r="L98" s="372">
        <f t="shared" si="18"/>
        <v>0</v>
      </c>
      <c r="M98" s="374">
        <f t="shared" si="19"/>
        <v>0</v>
      </c>
    </row>
    <row r="99" spans="1:13" s="414" customFormat="1" ht="14.1" customHeight="1">
      <c r="A99" s="393"/>
      <c r="B99" s="481">
        <v>6</v>
      </c>
      <c r="C99" s="381"/>
      <c r="D99" s="426"/>
      <c r="E99" s="425"/>
      <c r="F99" s="384"/>
      <c r="G99" s="385"/>
      <c r="H99" s="372">
        <f t="shared" si="16"/>
        <v>0</v>
      </c>
      <c r="I99" s="386"/>
      <c r="J99" s="372">
        <f t="shared" si="17"/>
        <v>0</v>
      </c>
      <c r="K99" s="490"/>
      <c r="L99" s="372">
        <f t="shared" si="18"/>
        <v>0</v>
      </c>
      <c r="M99" s="374">
        <f t="shared" si="19"/>
        <v>0</v>
      </c>
    </row>
    <row r="100" spans="1:13" s="414" customFormat="1" ht="14.1" customHeight="1">
      <c r="A100" s="362" t="s">
        <v>39</v>
      </c>
      <c r="B100" s="360"/>
      <c r="C100" s="393"/>
      <c r="D100" s="320"/>
      <c r="E100" s="422"/>
      <c r="F100" s="370"/>
      <c r="G100" s="413"/>
      <c r="H100" s="395">
        <f>SUM(H94:H99)</f>
        <v>0</v>
      </c>
      <c r="I100" s="396"/>
      <c r="J100" s="397">
        <f>SUM(J94:J99)</f>
        <v>0</v>
      </c>
      <c r="K100" s="397"/>
      <c r="L100" s="397">
        <f>SUM(L94:L99)</f>
        <v>0</v>
      </c>
      <c r="M100" s="397">
        <f>SUM(M94:M99)</f>
        <v>0</v>
      </c>
    </row>
    <row r="101" spans="1:13" s="414" customFormat="1" ht="14.1" customHeight="1">
      <c r="A101" s="362"/>
      <c r="B101" s="360"/>
      <c r="C101" s="393"/>
      <c r="D101" s="320"/>
      <c r="E101" s="422"/>
      <c r="F101" s="370"/>
      <c r="G101" s="413"/>
      <c r="H101" s="395"/>
      <c r="I101" s="396"/>
      <c r="J101" s="397"/>
      <c r="K101" s="397"/>
      <c r="L101" s="397"/>
      <c r="M101" s="397"/>
    </row>
    <row r="102" spans="1:13" ht="14.1" customHeight="1">
      <c r="A102" s="362" t="s">
        <v>43</v>
      </c>
      <c r="B102" s="362" t="s">
        <v>7</v>
      </c>
      <c r="C102" s="362"/>
      <c r="D102" s="399" t="s">
        <v>14</v>
      </c>
      <c r="E102" s="364" t="s">
        <v>15</v>
      </c>
      <c r="F102" s="370"/>
      <c r="G102" s="301"/>
      <c r="H102" s="372"/>
      <c r="I102" s="373"/>
      <c r="J102" s="374"/>
      <c r="K102" s="374"/>
      <c r="L102" s="374"/>
      <c r="M102" s="374"/>
    </row>
    <row r="103" spans="1:13" ht="14.1" customHeight="1">
      <c r="A103" s="369" t="s">
        <v>19</v>
      </c>
      <c r="B103" s="360" t="s">
        <v>159</v>
      </c>
      <c r="C103" s="362"/>
      <c r="D103" s="411"/>
      <c r="E103" s="371"/>
      <c r="F103" s="370"/>
      <c r="G103" s="301"/>
      <c r="H103" s="372"/>
      <c r="I103" s="373"/>
      <c r="J103" s="374"/>
      <c r="K103" s="374"/>
      <c r="L103" s="374"/>
      <c r="M103" s="374"/>
    </row>
    <row r="104" spans="1:13" s="414" customFormat="1" ht="18" customHeight="1">
      <c r="A104" s="393"/>
      <c r="B104" s="481">
        <v>1</v>
      </c>
      <c r="C104" s="381"/>
      <c r="D104" s="424"/>
      <c r="E104" s="425"/>
      <c r="F104" s="384"/>
      <c r="G104" s="385"/>
      <c r="H104" s="372">
        <f>ROUND(D104*E104*G104,0)</f>
        <v>0</v>
      </c>
      <c r="I104" s="386"/>
      <c r="J104" s="372">
        <f>ROUND(D104*E104*I104,0)</f>
        <v>0</v>
      </c>
      <c r="K104" s="490"/>
      <c r="L104" s="372">
        <f>ROUND(D104*E104*K104,0)</f>
        <v>0</v>
      </c>
      <c r="M104" s="374">
        <f>ROUND(H104+J104+L104,0)</f>
        <v>0</v>
      </c>
    </row>
    <row r="105" spans="1:13" s="414" customFormat="1" ht="14.1" customHeight="1">
      <c r="A105" s="393"/>
      <c r="B105" s="481">
        <v>2</v>
      </c>
      <c r="C105" s="381"/>
      <c r="D105" s="424"/>
      <c r="E105" s="425"/>
      <c r="F105" s="384"/>
      <c r="G105" s="385"/>
      <c r="H105" s="372">
        <f>ROUND(D105*E105*G105,0)</f>
        <v>0</v>
      </c>
      <c r="I105" s="386"/>
      <c r="J105" s="372">
        <f t="shared" ref="J105:J108" si="20">ROUND(D105*E105*I105,0)</f>
        <v>0</v>
      </c>
      <c r="K105" s="490"/>
      <c r="L105" s="372">
        <f t="shared" ref="L105:L108" si="21">ROUND(D105*E105*K105,0)</f>
        <v>0</v>
      </c>
      <c r="M105" s="374">
        <f t="shared" ref="M105:M108" si="22">ROUND(H105+J105+L105,0)</f>
        <v>0</v>
      </c>
    </row>
    <row r="106" spans="1:13" s="414" customFormat="1" ht="14.1" customHeight="1">
      <c r="A106" s="393"/>
      <c r="B106" s="481">
        <v>3</v>
      </c>
      <c r="C106" s="381"/>
      <c r="D106" s="424"/>
      <c r="E106" s="425"/>
      <c r="F106" s="384"/>
      <c r="G106" s="385"/>
      <c r="H106" s="372">
        <f>ROUND(D106*E106*G106,0)</f>
        <v>0</v>
      </c>
      <c r="I106" s="386"/>
      <c r="J106" s="372">
        <f t="shared" si="20"/>
        <v>0</v>
      </c>
      <c r="K106" s="490"/>
      <c r="L106" s="372">
        <f t="shared" si="21"/>
        <v>0</v>
      </c>
      <c r="M106" s="374">
        <f t="shared" si="22"/>
        <v>0</v>
      </c>
    </row>
    <row r="107" spans="1:13" s="414" customFormat="1" ht="14.1" customHeight="1">
      <c r="A107" s="393"/>
      <c r="B107" s="481">
        <v>4</v>
      </c>
      <c r="C107" s="381"/>
      <c r="D107" s="424"/>
      <c r="E107" s="425"/>
      <c r="F107" s="384"/>
      <c r="G107" s="385"/>
      <c r="H107" s="372">
        <f>ROUND(D107*E107*G107,0)</f>
        <v>0</v>
      </c>
      <c r="I107" s="386"/>
      <c r="J107" s="372">
        <f t="shared" si="20"/>
        <v>0</v>
      </c>
      <c r="K107" s="490"/>
      <c r="L107" s="372">
        <f t="shared" si="21"/>
        <v>0</v>
      </c>
      <c r="M107" s="374">
        <f t="shared" si="22"/>
        <v>0</v>
      </c>
    </row>
    <row r="108" spans="1:13" s="414" customFormat="1" ht="14.1" customHeight="1">
      <c r="A108" s="393"/>
      <c r="B108" s="481">
        <v>5</v>
      </c>
      <c r="C108" s="381"/>
      <c r="D108" s="424"/>
      <c r="E108" s="425"/>
      <c r="F108" s="384"/>
      <c r="G108" s="385"/>
      <c r="H108" s="372">
        <f>ROUND(D108*E108*G108,0)</f>
        <v>0</v>
      </c>
      <c r="I108" s="386"/>
      <c r="J108" s="372">
        <f t="shared" si="20"/>
        <v>0</v>
      </c>
      <c r="K108" s="490"/>
      <c r="L108" s="372">
        <f t="shared" si="21"/>
        <v>0</v>
      </c>
      <c r="M108" s="374">
        <f t="shared" si="22"/>
        <v>0</v>
      </c>
    </row>
    <row r="109" spans="1:13" ht="14.1" customHeight="1">
      <c r="A109" s="362" t="s">
        <v>42</v>
      </c>
      <c r="B109" s="360"/>
      <c r="C109" s="362"/>
      <c r="D109" s="411"/>
      <c r="E109" s="412"/>
      <c r="F109" s="370"/>
      <c r="G109" s="413"/>
      <c r="H109" s="395">
        <f>SUM(H104:H108)</f>
        <v>0</v>
      </c>
      <c r="I109" s="396"/>
      <c r="J109" s="397">
        <f>SUM(J104:J108)</f>
        <v>0</v>
      </c>
      <c r="K109" s="397"/>
      <c r="L109" s="397">
        <f>SUM(L104:L108)</f>
        <v>0</v>
      </c>
      <c r="M109" s="397">
        <f>SUM(M104:M108)</f>
        <v>0</v>
      </c>
    </row>
    <row r="110" spans="1:13" ht="14.1" customHeight="1">
      <c r="A110" s="362"/>
      <c r="B110" s="360"/>
      <c r="C110" s="362"/>
      <c r="D110" s="411"/>
      <c r="E110" s="412"/>
      <c r="F110" s="370"/>
      <c r="G110" s="413"/>
      <c r="H110" s="395"/>
      <c r="I110" s="396"/>
      <c r="J110" s="397"/>
      <c r="K110" s="397"/>
      <c r="L110" s="397"/>
      <c r="M110" s="397"/>
    </row>
    <row r="111" spans="1:13" ht="14.1" customHeight="1">
      <c r="A111" s="362" t="s">
        <v>53</v>
      </c>
      <c r="B111" s="362" t="s">
        <v>89</v>
      </c>
      <c r="C111" s="362"/>
      <c r="D111" s="399" t="s">
        <v>14</v>
      </c>
      <c r="E111" s="364" t="s">
        <v>15</v>
      </c>
      <c r="F111" s="370"/>
      <c r="G111" s="301"/>
      <c r="H111" s="372"/>
      <c r="I111" s="373"/>
      <c r="J111" s="374"/>
      <c r="K111" s="374"/>
      <c r="L111" s="374"/>
      <c r="M111" s="374"/>
    </row>
    <row r="112" spans="1:13" ht="14.1" customHeight="1">
      <c r="A112" s="369" t="s">
        <v>19</v>
      </c>
      <c r="B112" s="360" t="s">
        <v>160</v>
      </c>
      <c r="C112" s="362"/>
      <c r="D112" s="411"/>
      <c r="E112" s="371"/>
      <c r="F112" s="370"/>
      <c r="G112" s="301"/>
      <c r="H112" s="372"/>
      <c r="I112" s="373"/>
      <c r="J112" s="374"/>
      <c r="K112" s="374"/>
      <c r="L112" s="374"/>
      <c r="M112" s="374"/>
    </row>
    <row r="113" spans="1:13" s="414" customFormat="1" ht="14.1" customHeight="1">
      <c r="A113" s="393"/>
      <c r="B113" s="481">
        <v>1</v>
      </c>
      <c r="C113" s="381"/>
      <c r="D113" s="424"/>
      <c r="E113" s="425"/>
      <c r="F113" s="384"/>
      <c r="G113" s="385"/>
      <c r="H113" s="372">
        <f>ROUND(D113*E113*G113,0)</f>
        <v>0</v>
      </c>
      <c r="I113" s="494"/>
      <c r="J113" s="372">
        <f>ROUND(D113*E113*I113,0)</f>
        <v>0</v>
      </c>
      <c r="K113" s="488"/>
      <c r="L113" s="372">
        <f>ROUND(D113*E113*K113,0)</f>
        <v>0</v>
      </c>
      <c r="M113" s="374">
        <f>SUM(ROUND(H113+J113+L113,0))</f>
        <v>0</v>
      </c>
    </row>
    <row r="114" spans="1:13" s="414" customFormat="1" ht="14.1" customHeight="1">
      <c r="A114" s="393"/>
      <c r="B114" s="481">
        <v>2</v>
      </c>
      <c r="C114" s="381"/>
      <c r="D114" s="424"/>
      <c r="E114" s="425"/>
      <c r="F114" s="384"/>
      <c r="G114" s="385"/>
      <c r="H114" s="372">
        <f>ROUND(D114*E114*G114,0)</f>
        <v>0</v>
      </c>
      <c r="I114" s="494"/>
      <c r="J114" s="372">
        <f t="shared" ref="J114:J117" si="23">ROUND(D114*E114*I114,0)</f>
        <v>0</v>
      </c>
      <c r="K114" s="488"/>
      <c r="L114" s="372">
        <f t="shared" ref="L114:L117" si="24">ROUND(D114*E114*K114,0)</f>
        <v>0</v>
      </c>
      <c r="M114" s="374">
        <f t="shared" ref="M114:M117" si="25">SUM(ROUND(H114+J114+L114,0))</f>
        <v>0</v>
      </c>
    </row>
    <row r="115" spans="1:13" s="414" customFormat="1" ht="14.1" customHeight="1">
      <c r="A115" s="393"/>
      <c r="B115" s="481">
        <v>3</v>
      </c>
      <c r="C115" s="381"/>
      <c r="D115" s="424"/>
      <c r="E115" s="425"/>
      <c r="F115" s="384"/>
      <c r="G115" s="385"/>
      <c r="H115" s="372">
        <f>ROUND(D115*E115*G115,0)</f>
        <v>0</v>
      </c>
      <c r="I115" s="494"/>
      <c r="J115" s="372">
        <f t="shared" si="23"/>
        <v>0</v>
      </c>
      <c r="K115" s="488"/>
      <c r="L115" s="372">
        <f t="shared" si="24"/>
        <v>0</v>
      </c>
      <c r="M115" s="374">
        <f t="shared" si="25"/>
        <v>0</v>
      </c>
    </row>
    <row r="116" spans="1:13" s="414" customFormat="1" ht="14.1" customHeight="1">
      <c r="A116" s="393"/>
      <c r="B116" s="481">
        <v>4</v>
      </c>
      <c r="C116" s="381"/>
      <c r="D116" s="424"/>
      <c r="E116" s="425"/>
      <c r="F116" s="384"/>
      <c r="G116" s="385"/>
      <c r="H116" s="372">
        <f>ROUND(D116*E116*G116,0)</f>
        <v>0</v>
      </c>
      <c r="I116" s="495"/>
      <c r="J116" s="372">
        <f t="shared" si="23"/>
        <v>0</v>
      </c>
      <c r="K116" s="488"/>
      <c r="L116" s="372">
        <f t="shared" si="24"/>
        <v>0</v>
      </c>
      <c r="M116" s="374">
        <f t="shared" si="25"/>
        <v>0</v>
      </c>
    </row>
    <row r="117" spans="1:13" s="414" customFormat="1" ht="14.1" customHeight="1">
      <c r="A117" s="393"/>
      <c r="B117" s="481">
        <v>5</v>
      </c>
      <c r="C117" s="381"/>
      <c r="D117" s="424"/>
      <c r="E117" s="425"/>
      <c r="F117" s="384"/>
      <c r="G117" s="385"/>
      <c r="H117" s="372">
        <f>ROUND(D117*E117*G117,0)</f>
        <v>0</v>
      </c>
      <c r="I117" s="495"/>
      <c r="J117" s="372">
        <f t="shared" si="23"/>
        <v>0</v>
      </c>
      <c r="K117" s="488"/>
      <c r="L117" s="372">
        <f t="shared" si="24"/>
        <v>0</v>
      </c>
      <c r="M117" s="374">
        <f t="shared" si="25"/>
        <v>0</v>
      </c>
    </row>
    <row r="118" spans="1:13" ht="14.1" customHeight="1">
      <c r="A118" s="362" t="s">
        <v>95</v>
      </c>
      <c r="B118" s="360"/>
      <c r="C118" s="362"/>
      <c r="D118" s="411"/>
      <c r="E118" s="412"/>
      <c r="F118" s="370"/>
      <c r="G118" s="413"/>
      <c r="H118" s="395">
        <f>SUM(H113:H117)</f>
        <v>0</v>
      </c>
      <c r="I118" s="494"/>
      <c r="J118" s="395">
        <f>SUM(J113:J117)</f>
        <v>0</v>
      </c>
      <c r="K118" s="488"/>
      <c r="L118" s="395">
        <f>SUM(L113:L117)</f>
        <v>0</v>
      </c>
      <c r="M118" s="395">
        <f>SUM(M113:M117)</f>
        <v>0</v>
      </c>
    </row>
    <row r="119" spans="1:13" ht="14.1" customHeight="1">
      <c r="A119" s="362"/>
      <c r="B119" s="360"/>
      <c r="C119" s="362"/>
      <c r="D119" s="411"/>
      <c r="E119" s="412"/>
      <c r="F119" s="370"/>
      <c r="G119" s="413"/>
      <c r="H119" s="395"/>
      <c r="I119" s="396"/>
      <c r="J119" s="397"/>
      <c r="K119" s="397"/>
      <c r="L119" s="397"/>
      <c r="M119" s="397"/>
    </row>
    <row r="120" spans="1:13" s="414" customFormat="1" ht="32.25" customHeight="1">
      <c r="A120" s="427" t="s">
        <v>58</v>
      </c>
      <c r="B120" s="514" t="s">
        <v>312</v>
      </c>
      <c r="C120" s="514"/>
      <c r="D120" s="399" t="s">
        <v>14</v>
      </c>
      <c r="E120" s="364" t="s">
        <v>15</v>
      </c>
      <c r="F120" s="370"/>
      <c r="G120" s="413"/>
      <c r="H120" s="395"/>
      <c r="I120" s="396"/>
      <c r="J120" s="397"/>
      <c r="K120" s="397"/>
      <c r="L120" s="397"/>
      <c r="M120" s="397"/>
    </row>
    <row r="121" spans="1:13" s="414" customFormat="1" ht="14.1" customHeight="1">
      <c r="A121" s="369" t="s">
        <v>19</v>
      </c>
      <c r="B121" s="360" t="s">
        <v>44</v>
      </c>
      <c r="C121" s="362"/>
      <c r="D121" s="411"/>
      <c r="E121" s="412"/>
      <c r="F121" s="370"/>
      <c r="G121" s="301"/>
      <c r="H121" s="372"/>
      <c r="I121" s="396"/>
      <c r="J121" s="397"/>
      <c r="K121" s="397"/>
      <c r="L121" s="397"/>
      <c r="M121" s="397"/>
    </row>
    <row r="122" spans="1:13" ht="14.1" customHeight="1">
      <c r="A122" s="393"/>
      <c r="B122" s="481">
        <v>1</v>
      </c>
      <c r="C122" s="428"/>
      <c r="D122" s="426"/>
      <c r="E122" s="425"/>
      <c r="F122" s="384"/>
      <c r="G122" s="385"/>
      <c r="H122" s="372">
        <f>ROUND(D122*E122*G122,0)</f>
        <v>0</v>
      </c>
      <c r="I122" s="410"/>
      <c r="J122" s="372">
        <f>ROUND(D122*E122*I122,0)</f>
        <v>0</v>
      </c>
      <c r="K122" s="497"/>
      <c r="L122" s="372">
        <f>ROUND(D122*E122*K122,0)</f>
        <v>0</v>
      </c>
      <c r="M122" s="374">
        <f>ROUND(H122+J122+L122,0)</f>
        <v>0</v>
      </c>
    </row>
    <row r="123" spans="1:13" ht="14.1" customHeight="1">
      <c r="A123" s="393"/>
      <c r="B123" s="481">
        <v>2</v>
      </c>
      <c r="C123" s="428"/>
      <c r="D123" s="426"/>
      <c r="E123" s="425"/>
      <c r="F123" s="384"/>
      <c r="G123" s="385"/>
      <c r="H123" s="372">
        <f>ROUND(D123*E123*G123,0)</f>
        <v>0</v>
      </c>
      <c r="I123" s="495"/>
      <c r="J123" s="372">
        <f>ROUND(D123*E123*I123,0)</f>
        <v>0</v>
      </c>
      <c r="K123" s="488"/>
      <c r="L123" s="372">
        <f>ROUND(D123*E123*K123,0)</f>
        <v>0</v>
      </c>
      <c r="M123" s="374">
        <f t="shared" ref="M123:M126" si="26">ROUND(H123+J123+L123,0)</f>
        <v>0</v>
      </c>
    </row>
    <row r="124" spans="1:13" ht="14.1" customHeight="1">
      <c r="A124" s="393"/>
      <c r="B124" s="481">
        <v>3</v>
      </c>
      <c r="C124" s="428"/>
      <c r="D124" s="426"/>
      <c r="E124" s="425"/>
      <c r="F124" s="384"/>
      <c r="G124" s="385"/>
      <c r="H124" s="372">
        <f>ROUND(D124*E124*G124,0)</f>
        <v>0</v>
      </c>
      <c r="I124" s="386"/>
      <c r="J124" s="372">
        <f t="shared" ref="J124:J126" si="27">ROUND(D124*E124*I124,0)</f>
        <v>0</v>
      </c>
      <c r="K124" s="490"/>
      <c r="L124" s="372">
        <f t="shared" ref="L124:L126" si="28">ROUND(D124*E124*K124,0)</f>
        <v>0</v>
      </c>
      <c r="M124" s="374">
        <f t="shared" si="26"/>
        <v>0</v>
      </c>
    </row>
    <row r="125" spans="1:13" ht="14.1" customHeight="1">
      <c r="A125" s="393"/>
      <c r="B125" s="481">
        <v>4</v>
      </c>
      <c r="C125" s="428"/>
      <c r="D125" s="426"/>
      <c r="E125" s="425"/>
      <c r="F125" s="384"/>
      <c r="G125" s="385"/>
      <c r="H125" s="372">
        <f>ROUND(D125*E125*G125,0)</f>
        <v>0</v>
      </c>
      <c r="I125" s="386"/>
      <c r="J125" s="372">
        <f t="shared" si="27"/>
        <v>0</v>
      </c>
      <c r="K125" s="490"/>
      <c r="L125" s="372">
        <f t="shared" si="28"/>
        <v>0</v>
      </c>
      <c r="M125" s="374">
        <f t="shared" si="26"/>
        <v>0</v>
      </c>
    </row>
    <row r="126" spans="1:13" ht="14.1" customHeight="1">
      <c r="A126" s="393"/>
      <c r="B126" s="481">
        <v>5</v>
      </c>
      <c r="C126" s="428"/>
      <c r="D126" s="424"/>
      <c r="E126" s="425"/>
      <c r="F126" s="384"/>
      <c r="G126" s="385"/>
      <c r="H126" s="372">
        <f>ROUND(D126*E126*G126,0)</f>
        <v>0</v>
      </c>
      <c r="I126" s="494"/>
      <c r="J126" s="372">
        <f t="shared" si="27"/>
        <v>0</v>
      </c>
      <c r="K126" s="488"/>
      <c r="L126" s="372">
        <f t="shared" si="28"/>
        <v>0</v>
      </c>
      <c r="M126" s="374">
        <f t="shared" si="26"/>
        <v>0</v>
      </c>
    </row>
    <row r="127" spans="1:13" s="414" customFormat="1" ht="14.1" customHeight="1">
      <c r="A127" s="362" t="s">
        <v>45</v>
      </c>
      <c r="B127" s="360"/>
      <c r="C127" s="362"/>
      <c r="D127" s="320"/>
      <c r="E127" s="422"/>
      <c r="F127" s="361"/>
      <c r="G127" s="413"/>
      <c r="H127" s="395">
        <f>SUM(H122:H126)</f>
        <v>0</v>
      </c>
      <c r="I127" s="496"/>
      <c r="J127" s="397">
        <f>SUM(J122:J126)</f>
        <v>0</v>
      </c>
      <c r="K127" s="489"/>
      <c r="L127" s="397">
        <f>SUM(L122:L126)</f>
        <v>0</v>
      </c>
      <c r="M127" s="397">
        <f>SUM(M122:M126)</f>
        <v>0</v>
      </c>
    </row>
    <row r="128" spans="1:13" ht="12.75" customHeight="1">
      <c r="D128" s="429"/>
      <c r="G128" s="430"/>
      <c r="H128" s="431"/>
      <c r="I128" s="396"/>
      <c r="J128" s="397"/>
      <c r="K128" s="397"/>
      <c r="L128" s="397"/>
      <c r="M128" s="397"/>
    </row>
    <row r="129" spans="1:13" s="439" customFormat="1" ht="33" customHeight="1">
      <c r="A129" s="427" t="s">
        <v>92</v>
      </c>
      <c r="B129" s="512" t="s">
        <v>340</v>
      </c>
      <c r="C129" s="512"/>
      <c r="D129" s="433"/>
      <c r="E129" s="364" t="s">
        <v>15</v>
      </c>
      <c r="F129" s="434"/>
      <c r="G129" s="435"/>
      <c r="H129" s="436"/>
      <c r="I129" s="432"/>
      <c r="J129" s="432"/>
      <c r="K129" s="432"/>
      <c r="L129" s="432"/>
      <c r="M129" s="432"/>
    </row>
    <row r="130" spans="1:13" s="445" customFormat="1" ht="14.1" customHeight="1">
      <c r="A130" s="427"/>
      <c r="B130" s="440" t="s">
        <v>162</v>
      </c>
      <c r="C130" s="427"/>
      <c r="D130" s="433"/>
      <c r="E130" s="441">
        <v>0.1</v>
      </c>
      <c r="F130" s="361" t="s">
        <v>55</v>
      </c>
      <c r="G130" s="442"/>
      <c r="H130" s="443">
        <f>(D38-D31)*$E$130</f>
        <v>0</v>
      </c>
      <c r="I130" s="437"/>
      <c r="J130" s="443">
        <f>(F38-F31)*$E$130</f>
        <v>0</v>
      </c>
      <c r="K130" s="438"/>
      <c r="L130" s="443">
        <f>(H38-H31)*$E$130</f>
        <v>0</v>
      </c>
      <c r="M130" s="443">
        <f>(J38-J31)*$E$130</f>
        <v>0</v>
      </c>
    </row>
    <row r="131" spans="1:13" s="445" customFormat="1" ht="14.1" customHeight="1">
      <c r="A131" s="427"/>
      <c r="B131" s="440" t="s">
        <v>163</v>
      </c>
      <c r="C131" s="427"/>
      <c r="D131" s="433"/>
      <c r="E131" s="446"/>
      <c r="F131" s="361"/>
      <c r="G131" s="442"/>
      <c r="H131" s="443"/>
      <c r="I131" s="444"/>
      <c r="J131" s="443"/>
      <c r="K131" s="443"/>
      <c r="L131" s="443"/>
      <c r="M131" s="443"/>
    </row>
    <row r="132" spans="1:13" s="445" customFormat="1">
      <c r="A132" s="427"/>
      <c r="B132" s="440"/>
      <c r="C132" s="427"/>
      <c r="D132" s="433"/>
      <c r="E132" s="446"/>
      <c r="F132" s="361"/>
      <c r="G132" s="442"/>
      <c r="H132" s="443"/>
      <c r="I132" s="444"/>
      <c r="J132" s="447"/>
      <c r="K132" s="447"/>
      <c r="L132" s="447"/>
      <c r="M132" s="447"/>
    </row>
    <row r="133" spans="1:13" s="445" customFormat="1" ht="14.1" customHeight="1">
      <c r="A133" s="427"/>
      <c r="B133" s="440" t="s">
        <v>271</v>
      </c>
      <c r="C133" s="427"/>
      <c r="D133" s="433"/>
      <c r="E133" s="446"/>
      <c r="F133" s="361"/>
      <c r="G133" s="442"/>
      <c r="H133" s="443"/>
      <c r="I133" s="444"/>
      <c r="J133" s="447"/>
      <c r="K133" s="447"/>
      <c r="L133" s="447"/>
      <c r="M133" s="447"/>
    </row>
    <row r="134" spans="1:13" s="445" customFormat="1" ht="14.1" customHeight="1">
      <c r="A134" s="427"/>
      <c r="B134" s="440" t="s">
        <v>264</v>
      </c>
      <c r="C134" s="427"/>
      <c r="D134" s="433"/>
      <c r="E134" s="446"/>
      <c r="F134" s="361"/>
      <c r="G134" s="442"/>
      <c r="H134" s="443"/>
      <c r="I134" s="444"/>
      <c r="J134" s="447"/>
      <c r="K134" s="447"/>
      <c r="L134" s="447"/>
      <c r="M134" s="447"/>
    </row>
    <row r="135" spans="1:13" s="445" customFormat="1" ht="14.1" customHeight="1">
      <c r="A135" s="427"/>
      <c r="B135" s="440"/>
      <c r="C135" s="427"/>
      <c r="D135" s="433"/>
      <c r="E135" s="446"/>
      <c r="F135" s="361"/>
      <c r="G135" s="442"/>
      <c r="H135" s="443"/>
      <c r="I135" s="444"/>
      <c r="J135" s="447"/>
      <c r="K135" s="447"/>
      <c r="L135" s="447"/>
      <c r="M135" s="447"/>
    </row>
    <row r="136" spans="1:13" ht="13.5" customHeight="1">
      <c r="A136" s="448" t="s">
        <v>114</v>
      </c>
      <c r="B136" s="448" t="s">
        <v>59</v>
      </c>
      <c r="C136" s="448"/>
      <c r="D136" s="449" t="s">
        <v>14</v>
      </c>
      <c r="E136" s="450" t="s">
        <v>15</v>
      </c>
      <c r="F136" s="451"/>
      <c r="G136" s="452"/>
      <c r="H136" s="453"/>
      <c r="I136" s="454"/>
      <c r="J136" s="454"/>
      <c r="K136" s="454"/>
      <c r="L136" s="454"/>
      <c r="M136" s="454"/>
    </row>
    <row r="137" spans="1:13" ht="12.75" customHeight="1">
      <c r="A137" s="369" t="s">
        <v>19</v>
      </c>
      <c r="B137" s="455" t="s">
        <v>109</v>
      </c>
      <c r="C137" s="456"/>
      <c r="D137" s="457"/>
      <c r="E137" s="398"/>
      <c r="F137" s="458"/>
      <c r="G137" s="301"/>
      <c r="H137" s="372"/>
      <c r="I137" s="373"/>
      <c r="J137" s="438"/>
      <c r="K137" s="438"/>
      <c r="L137" s="438"/>
      <c r="M137" s="438"/>
    </row>
    <row r="138" spans="1:13" s="329" customFormat="1" ht="12.75" customHeight="1">
      <c r="A138" s="459"/>
      <c r="B138" s="482">
        <v>1</v>
      </c>
      <c r="C138" s="460"/>
      <c r="D138" s="461"/>
      <c r="E138" s="462"/>
      <c r="F138" s="463"/>
      <c r="G138" s="385"/>
      <c r="H138" s="372">
        <f>ROUND(D138*E138*G138,0)</f>
        <v>0</v>
      </c>
      <c r="I138" s="386"/>
      <c r="J138" s="372">
        <f>ROUND(D138*E138*I138,0)</f>
        <v>0</v>
      </c>
      <c r="K138" s="386"/>
      <c r="L138" s="372">
        <f>ROUND(F138*G138*K138,0)</f>
        <v>0</v>
      </c>
      <c r="M138" s="374">
        <f>SUM(ROUND(H138+J138+L138,0))</f>
        <v>0</v>
      </c>
    </row>
    <row r="139" spans="1:13" s="329" customFormat="1" ht="12.75" customHeight="1">
      <c r="A139" s="459"/>
      <c r="B139" s="482">
        <v>2</v>
      </c>
      <c r="C139" s="460"/>
      <c r="D139" s="461"/>
      <c r="E139" s="462"/>
      <c r="F139" s="463"/>
      <c r="G139" s="385"/>
      <c r="H139" s="372">
        <f>ROUND(D139*E139*G139,0)</f>
        <v>0</v>
      </c>
      <c r="I139" s="386"/>
      <c r="J139" s="372">
        <f>ROUND(D139*E139*I139,0)</f>
        <v>0</v>
      </c>
      <c r="K139" s="386"/>
      <c r="L139" s="372">
        <f t="shared" ref="L139:L140" si="29">ROUND(F139*G139*K139,0)</f>
        <v>0</v>
      </c>
      <c r="M139" s="374">
        <f>SUM(ROUND(H139+J139+L139,0))</f>
        <v>0</v>
      </c>
    </row>
    <row r="140" spans="1:13" s="329" customFormat="1" ht="12.75" customHeight="1">
      <c r="A140" s="459"/>
      <c r="B140" s="482">
        <v>3</v>
      </c>
      <c r="C140" s="460"/>
      <c r="D140" s="461"/>
      <c r="E140" s="462"/>
      <c r="F140" s="463"/>
      <c r="G140" s="385"/>
      <c r="H140" s="372">
        <f>ROUND(D140*E140*G140,0)</f>
        <v>0</v>
      </c>
      <c r="I140" s="386"/>
      <c r="J140" s="372">
        <f>ROUND(D140*E140*I140,0)</f>
        <v>0</v>
      </c>
      <c r="K140" s="386"/>
      <c r="L140" s="372">
        <f t="shared" si="29"/>
        <v>0</v>
      </c>
      <c r="M140" s="374">
        <f>SUM(ROUND(H140+J140+L140,0))</f>
        <v>0</v>
      </c>
    </row>
    <row r="141" spans="1:13" s="320" customFormat="1" ht="12.75" customHeight="1">
      <c r="A141" s="362" t="s">
        <v>116</v>
      </c>
      <c r="B141" s="455"/>
      <c r="C141" s="456"/>
      <c r="D141" s="457"/>
      <c r="E141" s="398"/>
      <c r="F141" s="458"/>
      <c r="G141" s="301"/>
      <c r="H141" s="395">
        <f>SUBTOTAL(9,H138:H140)</f>
        <v>0</v>
      </c>
      <c r="I141" s="396"/>
      <c r="J141" s="397">
        <f>SUBTOTAL(9,J138:J140)</f>
        <v>0</v>
      </c>
      <c r="K141" s="397"/>
      <c r="L141" s="397">
        <f>SUBTOTAL(9,L138:L140)</f>
        <v>0</v>
      </c>
      <c r="M141" s="397">
        <f>SUBTOTAL(9,M138:M140)</f>
        <v>0</v>
      </c>
    </row>
    <row r="142" spans="1:13" s="320" customFormat="1" ht="12.75" customHeight="1">
      <c r="A142" s="369" t="s">
        <v>63</v>
      </c>
      <c r="B142" s="455" t="s">
        <v>97</v>
      </c>
      <c r="C142" s="456"/>
      <c r="D142" s="457"/>
      <c r="E142" s="398"/>
      <c r="F142" s="458"/>
      <c r="G142" s="301"/>
      <c r="H142" s="372"/>
      <c r="I142" s="373"/>
      <c r="J142" s="374"/>
      <c r="K142" s="374"/>
      <c r="L142" s="374"/>
      <c r="M142" s="374"/>
    </row>
    <row r="143" spans="1:13" s="329" customFormat="1" ht="12.75" customHeight="1">
      <c r="A143" s="393"/>
      <c r="B143" s="400" t="s">
        <v>263</v>
      </c>
      <c r="C143" s="401"/>
      <c r="D143" s="464"/>
      <c r="E143" s="465"/>
      <c r="F143" s="466"/>
      <c r="G143" s="404"/>
      <c r="H143" s="372"/>
      <c r="I143" s="373"/>
      <c r="J143" s="438"/>
      <c r="K143" s="438"/>
      <c r="L143" s="438"/>
      <c r="M143" s="438"/>
    </row>
    <row r="144" spans="1:13" s="329" customFormat="1" ht="17.25" customHeight="1">
      <c r="A144" s="459"/>
      <c r="B144" s="423">
        <v>1</v>
      </c>
      <c r="C144" s="406" t="s">
        <v>306</v>
      </c>
      <c r="D144" s="467">
        <f>'Travel Details'!H391</f>
        <v>0</v>
      </c>
      <c r="E144" s="408">
        <v>1</v>
      </c>
      <c r="F144" s="384" t="s">
        <v>218</v>
      </c>
      <c r="G144" s="409">
        <v>1</v>
      </c>
      <c r="H144" s="372">
        <f>D144*E144*G144</f>
        <v>0</v>
      </c>
      <c r="I144" s="410"/>
      <c r="J144" s="374"/>
      <c r="K144" s="386"/>
      <c r="L144" s="374"/>
      <c r="M144" s="374">
        <f>SUM(ROUND(H144+J144,0))</f>
        <v>0</v>
      </c>
    </row>
    <row r="145" spans="1:13" s="329" customFormat="1" ht="17.25" customHeight="1">
      <c r="A145" s="459"/>
      <c r="B145" s="423">
        <v>2</v>
      </c>
      <c r="C145" s="406" t="s">
        <v>307</v>
      </c>
      <c r="D145" s="467">
        <f>'Travel Details'!Q391</f>
        <v>0</v>
      </c>
      <c r="E145" s="408">
        <v>1</v>
      </c>
      <c r="F145" s="384" t="s">
        <v>218</v>
      </c>
      <c r="G145" s="409"/>
      <c r="H145" s="372"/>
      <c r="I145" s="410">
        <v>1</v>
      </c>
      <c r="J145" s="374">
        <f>D145*E145*I145</f>
        <v>0</v>
      </c>
      <c r="K145" s="386"/>
      <c r="L145" s="372"/>
      <c r="M145" s="374">
        <f>SUM(ROUND(H145+J145,0))</f>
        <v>0</v>
      </c>
    </row>
    <row r="146" spans="1:13" s="329" customFormat="1" ht="17.25" customHeight="1">
      <c r="A146" s="459"/>
      <c r="B146" s="423">
        <v>3</v>
      </c>
      <c r="C146" s="406" t="s">
        <v>308</v>
      </c>
      <c r="D146" s="407">
        <f>'Travel Details'!Z391</f>
        <v>0</v>
      </c>
      <c r="E146" s="408">
        <v>1</v>
      </c>
      <c r="F146" s="384" t="s">
        <v>218</v>
      </c>
      <c r="G146" s="409"/>
      <c r="H146" s="372"/>
      <c r="I146" s="410"/>
      <c r="J146" s="374"/>
      <c r="K146" s="386">
        <v>1</v>
      </c>
      <c r="L146" s="374">
        <f>D146*E146*K146</f>
        <v>0</v>
      </c>
      <c r="M146" s="374">
        <f>SUM(ROUND(L146+J146,0))</f>
        <v>0</v>
      </c>
    </row>
    <row r="147" spans="1:13" s="320" customFormat="1" ht="12.75" customHeight="1">
      <c r="A147" s="362" t="s">
        <v>117</v>
      </c>
      <c r="B147" s="455"/>
      <c r="C147" s="456"/>
      <c r="D147" s="457"/>
      <c r="E147" s="398"/>
      <c r="F147" s="458"/>
      <c r="G147" s="301"/>
      <c r="H147" s="395">
        <f>SUBTOTAL(9,H144:H145)</f>
        <v>0</v>
      </c>
      <c r="I147" s="396"/>
      <c r="J147" s="397">
        <f>SUBTOTAL(9,J144:J145)</f>
        <v>0</v>
      </c>
      <c r="K147" s="397"/>
      <c r="L147" s="397">
        <f>SUBTOTAL(9,L145:L146)</f>
        <v>0</v>
      </c>
      <c r="M147" s="397">
        <f>SUBTOTAL(9,M144:M146)</f>
        <v>0</v>
      </c>
    </row>
    <row r="148" spans="1:13" s="320" customFormat="1" ht="12.75" customHeight="1">
      <c r="A148" s="362"/>
      <c r="B148" s="455"/>
      <c r="C148" s="456"/>
      <c r="D148" s="457"/>
      <c r="E148" s="398"/>
      <c r="F148" s="458"/>
      <c r="G148" s="301"/>
      <c r="H148" s="372"/>
      <c r="I148" s="373"/>
      <c r="J148" s="374"/>
      <c r="K148" s="374"/>
      <c r="L148" s="374"/>
      <c r="M148" s="438"/>
    </row>
    <row r="149" spans="1:13" s="329" customFormat="1" ht="12.75" customHeight="1">
      <c r="A149" s="369" t="s">
        <v>64</v>
      </c>
      <c r="B149" s="360" t="s">
        <v>102</v>
      </c>
      <c r="C149" s="362"/>
      <c r="D149" s="457"/>
      <c r="E149" s="398"/>
      <c r="F149" s="458"/>
      <c r="G149" s="301"/>
      <c r="H149" s="372"/>
      <c r="I149" s="373"/>
      <c r="J149" s="438"/>
      <c r="K149" s="438"/>
      <c r="L149" s="438"/>
      <c r="M149" s="438"/>
    </row>
    <row r="150" spans="1:13" s="329" customFormat="1" ht="12.75" customHeight="1">
      <c r="A150" s="459"/>
      <c r="B150" s="400" t="s">
        <v>263</v>
      </c>
      <c r="C150" s="401"/>
      <c r="D150" s="464"/>
      <c r="E150" s="465"/>
      <c r="F150" s="466"/>
      <c r="G150" s="404"/>
      <c r="H150" s="372"/>
      <c r="I150" s="386"/>
      <c r="J150" s="374"/>
      <c r="K150" s="386"/>
      <c r="L150" s="374"/>
      <c r="M150" s="374"/>
    </row>
    <row r="151" spans="1:13" s="329" customFormat="1" ht="18.75" customHeight="1">
      <c r="A151" s="459"/>
      <c r="B151" s="481">
        <v>1</v>
      </c>
      <c r="C151" s="406" t="s">
        <v>309</v>
      </c>
      <c r="D151" s="461">
        <f>'Travel Details'!H431</f>
        <v>0</v>
      </c>
      <c r="E151" s="408">
        <v>1</v>
      </c>
      <c r="F151" s="384" t="s">
        <v>218</v>
      </c>
      <c r="G151" s="385">
        <v>1</v>
      </c>
      <c r="H151" s="372">
        <f>D151*E151*G151</f>
        <v>0</v>
      </c>
      <c r="I151" s="386"/>
      <c r="J151" s="374"/>
      <c r="K151" s="386"/>
      <c r="L151" s="374"/>
      <c r="M151" s="374">
        <f>SUM(ROUND(H151+J151,0))</f>
        <v>0</v>
      </c>
    </row>
    <row r="152" spans="1:13" s="329" customFormat="1" ht="18.75" customHeight="1">
      <c r="A152" s="459"/>
      <c r="B152" s="481">
        <v>2</v>
      </c>
      <c r="C152" s="406" t="s">
        <v>310</v>
      </c>
      <c r="D152" s="461">
        <f>'Travel Details'!Q431</f>
        <v>0</v>
      </c>
      <c r="E152" s="408">
        <v>1</v>
      </c>
      <c r="F152" s="384" t="s">
        <v>218</v>
      </c>
      <c r="G152" s="385"/>
      <c r="H152" s="372"/>
      <c r="I152" s="386">
        <v>1</v>
      </c>
      <c r="J152" s="374">
        <f>D152*E152*I152</f>
        <v>0</v>
      </c>
      <c r="K152" s="386"/>
      <c r="L152" s="374"/>
      <c r="M152" s="374">
        <f>SUM(ROUND(H152+J152,0))</f>
        <v>0</v>
      </c>
    </row>
    <row r="153" spans="1:13" s="329" customFormat="1" ht="18.75" customHeight="1">
      <c r="A153" s="459"/>
      <c r="B153" s="481">
        <v>3</v>
      </c>
      <c r="C153" s="406" t="s">
        <v>311</v>
      </c>
      <c r="D153" s="461">
        <f>'Travel Details'!Z431</f>
        <v>0</v>
      </c>
      <c r="E153" s="408">
        <v>1</v>
      </c>
      <c r="F153" s="384" t="s">
        <v>218</v>
      </c>
      <c r="G153" s="385"/>
      <c r="H153" s="372"/>
      <c r="I153" s="386"/>
      <c r="J153" s="374"/>
      <c r="K153" s="386">
        <v>1</v>
      </c>
      <c r="L153" s="374">
        <f>D153*E153*K153</f>
        <v>0</v>
      </c>
      <c r="M153" s="374">
        <f>SUM(ROUND(H153+L153,0))</f>
        <v>0</v>
      </c>
    </row>
    <row r="154" spans="1:13" s="329" customFormat="1" ht="12.75" customHeight="1">
      <c r="A154" s="459"/>
      <c r="B154" s="419"/>
      <c r="C154" s="421"/>
      <c r="D154" s="457"/>
      <c r="E154" s="398"/>
      <c r="F154" s="458"/>
      <c r="G154" s="301"/>
      <c r="H154" s="372"/>
      <c r="I154" s="373"/>
      <c r="J154" s="374"/>
      <c r="K154" s="374"/>
      <c r="L154" s="374"/>
      <c r="M154" s="374"/>
    </row>
    <row r="155" spans="1:13" s="329" customFormat="1" ht="12.75" customHeight="1">
      <c r="A155" s="459"/>
      <c r="B155" s="419" t="s">
        <v>158</v>
      </c>
      <c r="C155" s="360"/>
      <c r="D155" s="457"/>
      <c r="E155" s="398"/>
      <c r="F155" s="458"/>
      <c r="G155" s="301"/>
      <c r="H155" s="372"/>
      <c r="I155" s="373"/>
      <c r="J155" s="374"/>
      <c r="K155" s="374"/>
      <c r="L155" s="374"/>
      <c r="M155" s="374"/>
    </row>
    <row r="156" spans="1:13" s="329" customFormat="1" ht="12.75" customHeight="1">
      <c r="A156" s="459"/>
      <c r="B156" s="481">
        <v>1</v>
      </c>
      <c r="C156" s="381"/>
      <c r="D156" s="461"/>
      <c r="E156" s="462"/>
      <c r="F156" s="463"/>
      <c r="G156" s="385"/>
      <c r="H156" s="372">
        <v>0</v>
      </c>
      <c r="I156" s="386"/>
      <c r="J156" s="372">
        <f>ROUND(D156*E156*I156,0)</f>
        <v>0</v>
      </c>
      <c r="K156" s="386"/>
      <c r="L156" s="372">
        <v>0</v>
      </c>
      <c r="M156" s="374">
        <f>ROUND(H156+J156+L156,0)</f>
        <v>0</v>
      </c>
    </row>
    <row r="157" spans="1:13" s="329" customFormat="1" ht="12.75" customHeight="1">
      <c r="A157" s="459"/>
      <c r="B157" s="481">
        <v>2</v>
      </c>
      <c r="C157" s="381"/>
      <c r="D157" s="461"/>
      <c r="E157" s="462"/>
      <c r="F157" s="463"/>
      <c r="G157" s="385"/>
      <c r="H157" s="372">
        <f>ROUND(D157*E157*G157,0)</f>
        <v>0</v>
      </c>
      <c r="I157" s="386"/>
      <c r="J157" s="372">
        <f>ROUND(D157*E157*I157,0)</f>
        <v>0</v>
      </c>
      <c r="K157" s="386"/>
      <c r="L157" s="372">
        <f t="shared" ref="L157:L158" si="30">ROUND(F157*G157*K157,0)</f>
        <v>0</v>
      </c>
      <c r="M157" s="374">
        <f t="shared" ref="M157:M158" si="31">ROUND(H157+J157+L157,0)</f>
        <v>0</v>
      </c>
    </row>
    <row r="158" spans="1:13" s="329" customFormat="1" ht="12.75" customHeight="1">
      <c r="A158" s="459"/>
      <c r="B158" s="481">
        <v>3</v>
      </c>
      <c r="C158" s="381"/>
      <c r="D158" s="461"/>
      <c r="E158" s="462"/>
      <c r="F158" s="463"/>
      <c r="G158" s="385"/>
      <c r="H158" s="372">
        <f>ROUND(D158*E158*G158,0)</f>
        <v>0</v>
      </c>
      <c r="I158" s="386"/>
      <c r="J158" s="372">
        <f>ROUND(D158*E158*I158,0)</f>
        <v>0</v>
      </c>
      <c r="K158" s="386"/>
      <c r="L158" s="372">
        <f t="shared" si="30"/>
        <v>0</v>
      </c>
      <c r="M158" s="374">
        <f t="shared" si="31"/>
        <v>0</v>
      </c>
    </row>
    <row r="159" spans="1:13" s="320" customFormat="1" ht="12.75" customHeight="1">
      <c r="A159" s="362" t="s">
        <v>130</v>
      </c>
      <c r="B159" s="455"/>
      <c r="C159" s="456"/>
      <c r="D159" s="457"/>
      <c r="E159" s="398"/>
      <c r="F159" s="458"/>
      <c r="G159" s="301"/>
      <c r="H159" s="395">
        <f>SUBTOTAL(9,H151:H158)</f>
        <v>0</v>
      </c>
      <c r="I159" s="396"/>
      <c r="J159" s="395">
        <f>SUBTOTAL(9,J150:J158)</f>
        <v>0</v>
      </c>
      <c r="K159" s="395"/>
      <c r="L159" s="395">
        <f>SUBTOTAL(9,L151:L158)</f>
        <v>0</v>
      </c>
      <c r="M159" s="397">
        <f>SUBTOTAL(9,M151:M158)</f>
        <v>0</v>
      </c>
    </row>
    <row r="160" spans="1:13" s="320" customFormat="1" ht="12.75" customHeight="1">
      <c r="A160" s="362"/>
      <c r="B160" s="455"/>
      <c r="C160" s="456"/>
      <c r="D160" s="457"/>
      <c r="E160" s="398"/>
      <c r="F160" s="458"/>
      <c r="G160" s="301"/>
      <c r="H160" s="372"/>
      <c r="I160" s="373"/>
      <c r="J160" s="438"/>
      <c r="K160" s="438"/>
      <c r="L160" s="438"/>
      <c r="M160" s="438"/>
    </row>
    <row r="161" spans="1:13" s="329" customFormat="1" ht="12.75" customHeight="1">
      <c r="A161" s="369" t="s">
        <v>295</v>
      </c>
      <c r="B161" s="455" t="s">
        <v>189</v>
      </c>
      <c r="C161" s="456"/>
      <c r="D161" s="457"/>
      <c r="E161" s="398"/>
      <c r="F161" s="458"/>
      <c r="G161" s="301"/>
      <c r="H161" s="372"/>
      <c r="I161" s="373"/>
      <c r="J161" s="438"/>
      <c r="K161" s="438"/>
      <c r="L161" s="438"/>
      <c r="M161" s="438"/>
    </row>
    <row r="162" spans="1:13" s="329" customFormat="1" ht="12.75" customHeight="1">
      <c r="A162" s="459"/>
      <c r="B162" s="482">
        <v>1</v>
      </c>
      <c r="C162" s="460"/>
      <c r="D162" s="461"/>
      <c r="E162" s="462"/>
      <c r="F162" s="463"/>
      <c r="G162" s="385"/>
      <c r="H162" s="372">
        <v>0</v>
      </c>
      <c r="I162" s="386"/>
      <c r="J162" s="372">
        <v>0</v>
      </c>
      <c r="K162" s="386"/>
      <c r="L162" s="372">
        <v>0</v>
      </c>
      <c r="M162" s="374">
        <f>ROUND(H162+J162+L162,0)</f>
        <v>0</v>
      </c>
    </row>
    <row r="163" spans="1:13" s="329" customFormat="1" ht="12.75" customHeight="1">
      <c r="A163" s="459"/>
      <c r="B163" s="482">
        <v>2</v>
      </c>
      <c r="C163" s="460"/>
      <c r="D163" s="461"/>
      <c r="E163" s="462"/>
      <c r="F163" s="463"/>
      <c r="G163" s="385"/>
      <c r="H163" s="372">
        <f>ROUND(D163*E163*G163,0)</f>
        <v>0</v>
      </c>
      <c r="I163" s="386"/>
      <c r="J163" s="372">
        <f>ROUND(D163*E163*I163,0)</f>
        <v>0</v>
      </c>
      <c r="K163" s="386"/>
      <c r="L163" s="372">
        <v>0</v>
      </c>
      <c r="M163" s="374">
        <f>ROUND(H163+J163+L163,0)</f>
        <v>0</v>
      </c>
    </row>
    <row r="164" spans="1:13" s="320" customFormat="1" ht="12.75" customHeight="1">
      <c r="A164" s="362" t="s">
        <v>120</v>
      </c>
      <c r="B164" s="455"/>
      <c r="C164" s="456"/>
      <c r="D164" s="457"/>
      <c r="E164" s="398"/>
      <c r="F164" s="458"/>
      <c r="G164" s="301"/>
      <c r="H164" s="395">
        <f>SUBTOTAL(9,H162:H163)</f>
        <v>0</v>
      </c>
      <c r="I164" s="396"/>
      <c r="J164" s="397">
        <f>SUBTOTAL(9,J162:J163)</f>
        <v>0</v>
      </c>
      <c r="K164" s="397"/>
      <c r="L164" s="397">
        <f>SUBTOTAL(9,L162:L163)</f>
        <v>0</v>
      </c>
      <c r="M164" s="397">
        <f>SUBTOTAL(9,M162:M163)</f>
        <v>0</v>
      </c>
    </row>
    <row r="165" spans="1:13" s="320" customFormat="1" ht="12.75" customHeight="1">
      <c r="A165" s="362"/>
      <c r="B165" s="455"/>
      <c r="C165" s="456"/>
      <c r="D165" s="457"/>
      <c r="E165" s="398"/>
      <c r="F165" s="458"/>
      <c r="G165" s="301"/>
      <c r="H165" s="372"/>
      <c r="I165" s="373"/>
      <c r="J165" s="438"/>
      <c r="K165" s="438"/>
      <c r="L165" s="438"/>
      <c r="M165" s="438"/>
    </row>
    <row r="166" spans="1:13" s="329" customFormat="1" ht="12.75" customHeight="1">
      <c r="A166" s="369" t="s">
        <v>119</v>
      </c>
      <c r="B166" s="455" t="s">
        <v>35</v>
      </c>
      <c r="C166" s="456"/>
      <c r="D166" s="457"/>
      <c r="E166" s="398"/>
      <c r="F166" s="458"/>
      <c r="G166" s="301"/>
      <c r="H166" s="372"/>
      <c r="I166" s="373"/>
      <c r="J166" s="438"/>
      <c r="K166" s="438"/>
      <c r="L166" s="438"/>
      <c r="M166" s="438"/>
    </row>
    <row r="167" spans="1:13" s="329" customFormat="1" ht="12.75" customHeight="1">
      <c r="A167" s="459"/>
      <c r="B167" s="482">
        <v>1</v>
      </c>
      <c r="C167" s="460"/>
      <c r="D167" s="461"/>
      <c r="E167" s="462"/>
      <c r="F167" s="463"/>
      <c r="G167" s="385"/>
      <c r="H167" s="372">
        <f>D167*E167*G167</f>
        <v>0</v>
      </c>
      <c r="I167" s="386"/>
      <c r="J167" s="372">
        <f>ROUND(D167*E167*I167,0)</f>
        <v>0</v>
      </c>
      <c r="K167" s="386"/>
      <c r="L167" s="372">
        <f>ROUND(F167*G167*K167,0)</f>
        <v>0</v>
      </c>
      <c r="M167" s="374">
        <f>ROUND(H167+J167+L167,0)</f>
        <v>0</v>
      </c>
    </row>
    <row r="168" spans="1:13" s="329" customFormat="1" ht="12.75" customHeight="1">
      <c r="A168" s="459"/>
      <c r="B168" s="482">
        <v>2</v>
      </c>
      <c r="C168" s="460"/>
      <c r="D168" s="461"/>
      <c r="E168" s="462"/>
      <c r="F168" s="463"/>
      <c r="G168" s="385"/>
      <c r="H168" s="372">
        <f>D168*E168*G168</f>
        <v>0</v>
      </c>
      <c r="I168" s="386"/>
      <c r="J168" s="372">
        <f>ROUND(D168*E168*I168,0)</f>
        <v>0</v>
      </c>
      <c r="K168" s="386"/>
      <c r="L168" s="372">
        <f>ROUND(F168*G168*K168,0)</f>
        <v>0</v>
      </c>
      <c r="M168" s="374">
        <f>ROUND(H168+J168+L168,0)</f>
        <v>0</v>
      </c>
    </row>
    <row r="169" spans="1:13" s="320" customFormat="1" ht="12.75" customHeight="1">
      <c r="A169" s="362" t="s">
        <v>128</v>
      </c>
      <c r="B169" s="455"/>
      <c r="C169" s="456"/>
      <c r="D169" s="457"/>
      <c r="E169" s="398"/>
      <c r="F169" s="458"/>
      <c r="G169" s="301"/>
      <c r="H169" s="395">
        <f>SUBTOTAL(9,H167:H168)</f>
        <v>0</v>
      </c>
      <c r="I169" s="396"/>
      <c r="J169" s="397">
        <f>SUBTOTAL(9,J167:J168)</f>
        <v>0</v>
      </c>
      <c r="K169" s="397"/>
      <c r="L169" s="397">
        <f>SUBTOTAL(9,L167:L168)</f>
        <v>0</v>
      </c>
      <c r="M169" s="397">
        <f>SUBTOTAL(9,M167:M168)</f>
        <v>0</v>
      </c>
    </row>
    <row r="170" spans="1:13" s="320" customFormat="1" ht="12.75" customHeight="1">
      <c r="A170" s="362"/>
      <c r="B170" s="455"/>
      <c r="C170" s="456"/>
      <c r="D170" s="457"/>
      <c r="E170" s="398"/>
      <c r="F170" s="458"/>
      <c r="G170" s="301"/>
      <c r="H170" s="372"/>
      <c r="I170" s="373"/>
      <c r="J170" s="438"/>
      <c r="K170" s="438"/>
      <c r="L170" s="438"/>
      <c r="M170" s="438"/>
    </row>
    <row r="171" spans="1:13" s="329" customFormat="1" ht="12.75" customHeight="1">
      <c r="A171" s="369" t="s">
        <v>122</v>
      </c>
      <c r="B171" s="455" t="s">
        <v>190</v>
      </c>
      <c r="C171" s="456"/>
      <c r="D171" s="457"/>
      <c r="E171" s="398"/>
      <c r="F171" s="458"/>
      <c r="G171" s="301"/>
      <c r="H171" s="372"/>
      <c r="I171" s="373"/>
      <c r="J171" s="438"/>
      <c r="K171" s="438"/>
      <c r="L171" s="438"/>
      <c r="M171" s="438"/>
    </row>
    <row r="172" spans="1:13" s="329" customFormat="1" ht="12.75" customHeight="1">
      <c r="A172" s="459"/>
      <c r="B172" s="482">
        <v>1</v>
      </c>
      <c r="C172" s="460"/>
      <c r="D172" s="461"/>
      <c r="E172" s="462"/>
      <c r="F172" s="463"/>
      <c r="G172" s="385"/>
      <c r="H172" s="372">
        <f>D172*E172*G172</f>
        <v>0</v>
      </c>
      <c r="I172" s="386"/>
      <c r="J172" s="372">
        <f>ROUND(D172*E172*I172,0)</f>
        <v>0</v>
      </c>
      <c r="K172" s="386"/>
      <c r="L172" s="372">
        <f>ROUND(F172*G172*K172,0)</f>
        <v>0</v>
      </c>
      <c r="M172" s="374">
        <f>ROUND(H172+J172+L172,0)</f>
        <v>0</v>
      </c>
    </row>
    <row r="173" spans="1:13" s="329" customFormat="1" ht="12.75" customHeight="1">
      <c r="A173" s="459"/>
      <c r="B173" s="482">
        <v>2</v>
      </c>
      <c r="C173" s="460"/>
      <c r="D173" s="461"/>
      <c r="E173" s="462"/>
      <c r="F173" s="463"/>
      <c r="G173" s="385"/>
      <c r="H173" s="372">
        <f>D173*E173*G173</f>
        <v>0</v>
      </c>
      <c r="I173" s="386"/>
      <c r="J173" s="372">
        <f>ROUND(D173*E173*I173,0)</f>
        <v>0</v>
      </c>
      <c r="K173" s="386"/>
      <c r="L173" s="372">
        <f>ROUND(F173*G173*K173,0)</f>
        <v>0</v>
      </c>
      <c r="M173" s="374">
        <f>ROUND(H173+J173+L173,0)</f>
        <v>0</v>
      </c>
    </row>
    <row r="174" spans="1:13" s="320" customFormat="1" ht="12.75" customHeight="1">
      <c r="A174" s="362" t="s">
        <v>121</v>
      </c>
      <c r="B174" s="455"/>
      <c r="C174" s="456"/>
      <c r="D174" s="457"/>
      <c r="E174" s="398"/>
      <c r="F174" s="458"/>
      <c r="G174" s="301"/>
      <c r="H174" s="395">
        <f>SUBTOTAL(9,H172:H173)</f>
        <v>0</v>
      </c>
      <c r="I174" s="396"/>
      <c r="J174" s="397">
        <f>SUBTOTAL(9,J172:J173)</f>
        <v>0</v>
      </c>
      <c r="K174" s="397"/>
      <c r="L174" s="397">
        <f>SUBTOTAL(9,L172:L173)</f>
        <v>0</v>
      </c>
      <c r="M174" s="397">
        <f>SUBTOTAL(9,M172:M173)</f>
        <v>0</v>
      </c>
    </row>
    <row r="175" spans="1:13" s="320" customFormat="1" ht="12.75" customHeight="1">
      <c r="A175" s="362"/>
      <c r="B175" s="455"/>
      <c r="C175" s="456"/>
      <c r="D175" s="457"/>
      <c r="E175" s="398"/>
      <c r="F175" s="458"/>
      <c r="G175" s="301"/>
      <c r="H175" s="372"/>
      <c r="I175" s="373"/>
      <c r="J175" s="438"/>
      <c r="K175" s="438"/>
      <c r="L175" s="438"/>
      <c r="M175" s="438"/>
    </row>
    <row r="176" spans="1:13" s="329" customFormat="1" ht="12.75" customHeight="1">
      <c r="A176" s="369" t="s">
        <v>123</v>
      </c>
      <c r="B176" s="455" t="s">
        <v>191</v>
      </c>
      <c r="C176" s="456"/>
      <c r="D176" s="457"/>
      <c r="E176" s="398"/>
      <c r="F176" s="458"/>
      <c r="G176" s="301"/>
      <c r="H176" s="372"/>
      <c r="I176" s="373"/>
      <c r="J176" s="438"/>
      <c r="K176" s="438"/>
      <c r="L176" s="438"/>
      <c r="M176" s="438"/>
    </row>
    <row r="177" spans="1:13" s="329" customFormat="1" ht="12.75" customHeight="1">
      <c r="A177" s="459"/>
      <c r="B177" s="482">
        <v>1</v>
      </c>
      <c r="C177" s="460"/>
      <c r="D177" s="461"/>
      <c r="E177" s="462"/>
      <c r="F177" s="463"/>
      <c r="G177" s="385"/>
      <c r="H177" s="372">
        <f>D177*E177*G177</f>
        <v>0</v>
      </c>
      <c r="I177" s="386"/>
      <c r="J177" s="372">
        <f>ROUND(D177*E177*I177,0)</f>
        <v>0</v>
      </c>
      <c r="K177" s="386"/>
      <c r="L177" s="372">
        <f>ROUND(F177*G177*K177,0)</f>
        <v>0</v>
      </c>
      <c r="M177" s="374">
        <f>ROUND(H177+J177+L177,0)</f>
        <v>0</v>
      </c>
    </row>
    <row r="178" spans="1:13" s="329" customFormat="1" ht="12.75" customHeight="1">
      <c r="A178" s="459"/>
      <c r="B178" s="482">
        <v>2</v>
      </c>
      <c r="C178" s="460"/>
      <c r="D178" s="461"/>
      <c r="E178" s="462"/>
      <c r="F178" s="463"/>
      <c r="G178" s="385"/>
      <c r="H178" s="372">
        <f>D178*E178*G178</f>
        <v>0</v>
      </c>
      <c r="I178" s="386"/>
      <c r="J178" s="372">
        <f>ROUND(D178*E178*I178,0)</f>
        <v>0</v>
      </c>
      <c r="K178" s="386"/>
      <c r="L178" s="372">
        <f>ROUND(F178*G178*K178,0)</f>
        <v>0</v>
      </c>
      <c r="M178" s="374">
        <f>ROUND(H178+J178+L178,0)</f>
        <v>0</v>
      </c>
    </row>
    <row r="179" spans="1:13" s="320" customFormat="1" ht="12.75" customHeight="1">
      <c r="A179" s="362" t="s">
        <v>125</v>
      </c>
      <c r="B179" s="455"/>
      <c r="C179" s="456"/>
      <c r="D179" s="457"/>
      <c r="E179" s="398"/>
      <c r="F179" s="458"/>
      <c r="G179" s="301"/>
      <c r="H179" s="395">
        <f>SUBTOTAL(9,H177:H178)</f>
        <v>0</v>
      </c>
      <c r="I179" s="396"/>
      <c r="J179" s="397">
        <f>SUBTOTAL(9,J177:J178)</f>
        <v>0</v>
      </c>
      <c r="K179" s="397"/>
      <c r="L179" s="397">
        <f>SUBTOTAL(9,L177:L178)</f>
        <v>0</v>
      </c>
      <c r="M179" s="397">
        <f>SUBTOTAL(9,M177:M178)</f>
        <v>0</v>
      </c>
    </row>
    <row r="180" spans="1:13" s="320" customFormat="1" ht="12.75" customHeight="1">
      <c r="A180" s="362"/>
      <c r="B180" s="455"/>
      <c r="C180" s="456"/>
      <c r="D180" s="457"/>
      <c r="E180" s="398"/>
      <c r="F180" s="458"/>
      <c r="G180" s="301"/>
      <c r="H180" s="372"/>
      <c r="I180" s="373"/>
      <c r="J180" s="438"/>
      <c r="K180" s="438"/>
      <c r="L180" s="438"/>
      <c r="M180" s="438"/>
    </row>
    <row r="181" spans="1:13" s="329" customFormat="1" ht="12.75" customHeight="1">
      <c r="A181" s="369" t="s">
        <v>124</v>
      </c>
      <c r="B181" s="455" t="s">
        <v>192</v>
      </c>
      <c r="C181" s="456"/>
      <c r="D181" s="457"/>
      <c r="E181" s="398"/>
      <c r="F181" s="458"/>
      <c r="G181" s="301"/>
      <c r="H181" s="372"/>
      <c r="I181" s="373"/>
      <c r="J181" s="438"/>
      <c r="K181" s="438"/>
      <c r="L181" s="438"/>
      <c r="M181" s="438"/>
    </row>
    <row r="182" spans="1:13" s="329" customFormat="1" ht="12.75" customHeight="1">
      <c r="A182" s="459"/>
      <c r="B182" s="483" t="s">
        <v>103</v>
      </c>
      <c r="C182" s="460"/>
      <c r="D182" s="461"/>
      <c r="E182" s="462"/>
      <c r="F182" s="463"/>
      <c r="G182" s="385"/>
      <c r="H182" s="372">
        <f>D182*E182*G182</f>
        <v>0</v>
      </c>
      <c r="I182" s="386"/>
      <c r="J182" s="372">
        <f>ROUND(D182*E182*I182,0)</f>
        <v>0</v>
      </c>
      <c r="K182" s="386"/>
      <c r="L182" s="372">
        <f>ROUND(F182*G182*K182,0)</f>
        <v>0</v>
      </c>
      <c r="M182" s="374">
        <f>ROUND(H182+J182+L182,0)</f>
        <v>0</v>
      </c>
    </row>
    <row r="183" spans="1:13" s="329" customFormat="1" ht="12.75" customHeight="1">
      <c r="A183" s="459"/>
      <c r="B183" s="483" t="s">
        <v>101</v>
      </c>
      <c r="C183" s="460"/>
      <c r="D183" s="461"/>
      <c r="E183" s="462"/>
      <c r="F183" s="463"/>
      <c r="G183" s="385"/>
      <c r="H183" s="372">
        <f>D183*E183*G183</f>
        <v>0</v>
      </c>
      <c r="I183" s="386"/>
      <c r="J183" s="372">
        <f>ROUND(D183*E183*I183,0)</f>
        <v>0</v>
      </c>
      <c r="K183" s="386"/>
      <c r="L183" s="372">
        <f>ROUND(F183*G183*K183,0)</f>
        <v>0</v>
      </c>
      <c r="M183" s="374">
        <f>ROUND(H183+J183+L183,0)</f>
        <v>0</v>
      </c>
    </row>
    <row r="184" spans="1:13" s="320" customFormat="1" ht="12.75" customHeight="1">
      <c r="A184" s="362" t="s">
        <v>126</v>
      </c>
      <c r="B184" s="455"/>
      <c r="C184" s="456"/>
      <c r="D184" s="457"/>
      <c r="E184" s="398"/>
      <c r="F184" s="458"/>
      <c r="G184" s="301"/>
      <c r="H184" s="395">
        <f>SUBTOTAL(9,H182:H183)</f>
        <v>0</v>
      </c>
      <c r="I184" s="396"/>
      <c r="J184" s="397">
        <f>SUBTOTAL(9,J182:J183)</f>
        <v>0</v>
      </c>
      <c r="K184" s="397"/>
      <c r="L184" s="397">
        <f>SUBTOTAL(9,L182:L183)</f>
        <v>0</v>
      </c>
      <c r="M184" s="397">
        <f>SUBTOTAL(9,M182:M183)</f>
        <v>0</v>
      </c>
    </row>
    <row r="185" spans="1:13" s="320" customFormat="1" ht="12.75" customHeight="1">
      <c r="A185" s="362"/>
      <c r="B185" s="455"/>
      <c r="C185" s="456"/>
      <c r="D185" s="457"/>
      <c r="E185" s="398"/>
      <c r="F185" s="361"/>
      <c r="G185" s="301"/>
      <c r="H185" s="395"/>
      <c r="I185" s="396"/>
      <c r="J185" s="397"/>
      <c r="K185" s="397"/>
      <c r="L185" s="397"/>
      <c r="M185" s="397"/>
    </row>
    <row r="186" spans="1:13" s="329" customFormat="1" ht="12.75" customHeight="1">
      <c r="A186" s="369" t="s">
        <v>12</v>
      </c>
      <c r="B186" s="440" t="s">
        <v>162</v>
      </c>
      <c r="C186" s="427"/>
      <c r="D186" s="433"/>
      <c r="E186" s="441">
        <v>0.1</v>
      </c>
      <c r="F186" s="361" t="s">
        <v>55</v>
      </c>
      <c r="G186" s="442"/>
      <c r="H186" s="443">
        <f>(E38-E31)*$E$186</f>
        <v>0</v>
      </c>
      <c r="I186" s="444"/>
      <c r="J186" s="443">
        <f>(G38-G31)*$E$186</f>
        <v>0</v>
      </c>
      <c r="K186" s="397"/>
      <c r="L186" s="397">
        <f>(I38-I31)*E186</f>
        <v>0</v>
      </c>
      <c r="M186" s="443">
        <f>(K38-K31)*$E$186</f>
        <v>0</v>
      </c>
    </row>
    <row r="187" spans="1:13" s="320" customFormat="1" ht="12.75" customHeight="1">
      <c r="A187" s="468"/>
      <c r="B187" s="455"/>
      <c r="C187" s="456"/>
      <c r="D187" s="457"/>
      <c r="E187" s="398"/>
      <c r="F187" s="458"/>
      <c r="G187" s="301"/>
      <c r="H187" s="372"/>
      <c r="I187" s="373"/>
      <c r="J187" s="438"/>
      <c r="K187" s="438"/>
      <c r="L187" s="438"/>
      <c r="M187" s="438"/>
    </row>
    <row r="188" spans="1:13" s="329" customFormat="1" ht="12.75" customHeight="1">
      <c r="A188" s="485" t="s">
        <v>296</v>
      </c>
      <c r="B188" s="484"/>
      <c r="C188" s="459"/>
      <c r="D188" s="469"/>
      <c r="E188" s="470"/>
      <c r="F188" s="471"/>
      <c r="G188" s="472"/>
      <c r="H188" s="473">
        <f>H141+H147+H159+H164+H169+H174+H179+H184+H186</f>
        <v>0</v>
      </c>
      <c r="I188" s="474"/>
      <c r="J188" s="473">
        <f>J141+J147+J159+J164+J169+J174+J179+J184+J186</f>
        <v>0</v>
      </c>
      <c r="K188" s="473"/>
      <c r="L188" s="473">
        <f>L141+L147+L159+L164+L169+L174+L179+L184+L186</f>
        <v>0</v>
      </c>
      <c r="M188" s="473">
        <f>H188+J188+L188</f>
        <v>0</v>
      </c>
    </row>
    <row r="189" spans="1:13" s="329" customFormat="1" ht="12.75" customHeight="1">
      <c r="A189" s="325"/>
      <c r="B189" s="326"/>
      <c r="C189" s="325"/>
      <c r="D189" s="429"/>
      <c r="E189" s="327"/>
      <c r="F189" s="328"/>
      <c r="K189" s="330"/>
      <c r="L189" s="331"/>
    </row>
    <row r="190" spans="1:13" s="329" customFormat="1" ht="12.75" customHeight="1">
      <c r="A190" s="325"/>
      <c r="B190" s="326"/>
      <c r="C190" s="325"/>
      <c r="D190" s="429"/>
      <c r="E190" s="327"/>
      <c r="F190" s="328"/>
      <c r="K190" s="330"/>
      <c r="L190" s="331"/>
    </row>
    <row r="191" spans="1:13" s="329" customFormat="1" ht="12.75" customHeight="1">
      <c r="A191" s="325"/>
      <c r="B191" s="326"/>
      <c r="C191" s="325"/>
      <c r="D191" s="429"/>
      <c r="E191" s="327"/>
      <c r="F191" s="328"/>
      <c r="K191" s="330"/>
      <c r="L191" s="331"/>
    </row>
    <row r="192" spans="1:13" s="329" customFormat="1" ht="12.75" customHeight="1">
      <c r="A192" s="325"/>
      <c r="B192" s="326"/>
      <c r="C192" s="325"/>
      <c r="D192" s="429"/>
      <c r="E192" s="327"/>
      <c r="F192" s="328"/>
      <c r="K192" s="330"/>
      <c r="L192" s="331"/>
    </row>
    <row r="193" spans="1:12" s="329" customFormat="1" ht="12.75" customHeight="1">
      <c r="A193" s="325"/>
      <c r="B193" s="326"/>
      <c r="C193" s="325"/>
      <c r="D193" s="429"/>
      <c r="E193" s="327"/>
      <c r="F193" s="328"/>
      <c r="K193" s="330"/>
      <c r="L193" s="331"/>
    </row>
    <row r="194" spans="1:12" s="329" customFormat="1" ht="12.75" customHeight="1">
      <c r="A194" s="325"/>
      <c r="B194" s="326"/>
      <c r="C194" s="325"/>
      <c r="D194" s="429"/>
      <c r="E194" s="327"/>
      <c r="F194" s="328"/>
      <c r="K194" s="330"/>
      <c r="L194" s="331"/>
    </row>
    <row r="195" spans="1:12" s="329" customFormat="1" ht="12.75" customHeight="1">
      <c r="A195" s="325"/>
      <c r="B195" s="326"/>
      <c r="C195" s="325"/>
      <c r="D195" s="429"/>
      <c r="E195" s="327"/>
      <c r="F195" s="328"/>
      <c r="K195" s="330"/>
      <c r="L195" s="331"/>
    </row>
    <row r="196" spans="1:12" s="329" customFormat="1" ht="12.75" customHeight="1">
      <c r="A196" s="325"/>
      <c r="B196" s="326"/>
      <c r="C196" s="325"/>
      <c r="D196" s="429"/>
      <c r="E196" s="327"/>
      <c r="F196" s="328"/>
      <c r="K196" s="330"/>
      <c r="L196" s="331"/>
    </row>
    <row r="197" spans="1:12" s="329" customFormat="1" ht="12.75" customHeight="1">
      <c r="A197" s="325"/>
      <c r="B197" s="326"/>
      <c r="C197" s="325"/>
      <c r="D197" s="429"/>
      <c r="E197" s="327"/>
      <c r="F197" s="328"/>
      <c r="K197" s="330"/>
      <c r="L197" s="331"/>
    </row>
    <row r="198" spans="1:12" s="329" customFormat="1" ht="12.75" customHeight="1">
      <c r="A198" s="325"/>
      <c r="B198" s="326"/>
      <c r="C198" s="325"/>
      <c r="D198" s="429"/>
      <c r="E198" s="327"/>
      <c r="F198" s="328"/>
      <c r="K198" s="330"/>
      <c r="L198" s="331"/>
    </row>
    <row r="199" spans="1:12" s="329" customFormat="1" ht="12.75" customHeight="1">
      <c r="A199" s="325"/>
      <c r="B199" s="326"/>
      <c r="C199" s="325"/>
      <c r="D199" s="429"/>
      <c r="E199" s="327"/>
      <c r="F199" s="328"/>
      <c r="K199" s="330"/>
      <c r="L199" s="331"/>
    </row>
    <row r="200" spans="1:12" s="329" customFormat="1" ht="12.75" customHeight="1">
      <c r="A200" s="325"/>
      <c r="B200" s="326"/>
      <c r="C200" s="325"/>
      <c r="D200" s="429"/>
      <c r="E200" s="327"/>
      <c r="F200" s="328"/>
      <c r="K200" s="330"/>
      <c r="L200" s="331"/>
    </row>
    <row r="201" spans="1:12" s="329" customFormat="1" ht="12.75" customHeight="1">
      <c r="A201" s="325"/>
      <c r="B201" s="326"/>
      <c r="C201" s="325"/>
      <c r="D201" s="429"/>
      <c r="E201" s="327"/>
      <c r="F201" s="328"/>
      <c r="K201" s="330"/>
      <c r="L201" s="331"/>
    </row>
    <row r="202" spans="1:12" s="329" customFormat="1" ht="12.75" customHeight="1">
      <c r="A202" s="325"/>
      <c r="B202" s="326"/>
      <c r="C202" s="325"/>
      <c r="D202" s="429"/>
      <c r="E202" s="327"/>
      <c r="F202" s="328"/>
      <c r="K202" s="330"/>
      <c r="L202" s="331"/>
    </row>
    <row r="203" spans="1:12" s="329" customFormat="1" ht="12.75" customHeight="1">
      <c r="A203" s="325"/>
      <c r="B203" s="326"/>
      <c r="C203" s="325"/>
      <c r="D203" s="429"/>
      <c r="E203" s="327"/>
      <c r="F203" s="328"/>
      <c r="K203" s="330"/>
      <c r="L203" s="331"/>
    </row>
    <row r="204" spans="1:12" s="329" customFormat="1" ht="12.75" customHeight="1">
      <c r="A204" s="325"/>
      <c r="B204" s="326"/>
      <c r="C204" s="325"/>
      <c r="D204" s="327"/>
      <c r="E204" s="327"/>
      <c r="F204" s="328"/>
      <c r="K204" s="330"/>
      <c r="L204" s="331"/>
    </row>
    <row r="205" spans="1:12" s="329" customFormat="1" ht="12.75" customHeight="1">
      <c r="A205" s="325"/>
      <c r="B205" s="326"/>
      <c r="C205" s="325"/>
      <c r="D205" s="327"/>
      <c r="E205" s="327"/>
      <c r="F205" s="328"/>
      <c r="K205" s="330"/>
      <c r="L205" s="331"/>
    </row>
    <row r="206" spans="1:12" s="329" customFormat="1" ht="12.75" customHeight="1">
      <c r="A206" s="325"/>
      <c r="B206" s="326"/>
      <c r="C206" s="325"/>
      <c r="D206" s="327"/>
      <c r="E206" s="327"/>
      <c r="F206" s="328"/>
      <c r="K206" s="330"/>
      <c r="L206" s="331"/>
    </row>
    <row r="207" spans="1:12" s="329" customFormat="1" ht="12.75" customHeight="1">
      <c r="A207" s="325"/>
      <c r="B207" s="326"/>
      <c r="C207" s="325"/>
      <c r="D207" s="327"/>
      <c r="E207" s="327"/>
      <c r="F207" s="328"/>
      <c r="K207" s="330"/>
      <c r="L207" s="331"/>
    </row>
    <row r="208" spans="1:12" s="329" customFormat="1" ht="12.75" customHeight="1">
      <c r="A208" s="325"/>
      <c r="B208" s="326"/>
      <c r="C208" s="325"/>
      <c r="D208" s="327"/>
      <c r="E208" s="327"/>
      <c r="F208" s="328"/>
      <c r="K208" s="330"/>
      <c r="L208" s="331"/>
    </row>
    <row r="209" spans="1:12" s="329" customFormat="1" ht="12.75" customHeight="1">
      <c r="A209" s="325"/>
      <c r="B209" s="326"/>
      <c r="C209" s="325"/>
      <c r="D209" s="327"/>
      <c r="E209" s="327"/>
      <c r="F209" s="328"/>
      <c r="K209" s="330"/>
      <c r="L209" s="331"/>
    </row>
    <row r="210" spans="1:12" s="329" customFormat="1" ht="12.75" customHeight="1">
      <c r="A210" s="325"/>
      <c r="B210" s="326"/>
      <c r="C210" s="325"/>
      <c r="D210" s="327"/>
      <c r="E210" s="327"/>
      <c r="F210" s="328"/>
      <c r="K210" s="330"/>
      <c r="L210" s="331"/>
    </row>
    <row r="211" spans="1:12" s="329" customFormat="1" ht="12.75" customHeight="1">
      <c r="A211" s="325"/>
      <c r="B211" s="326"/>
      <c r="C211" s="325"/>
      <c r="D211" s="327"/>
      <c r="E211" s="327"/>
      <c r="F211" s="328"/>
      <c r="K211" s="330"/>
      <c r="L211" s="331"/>
    </row>
    <row r="212" spans="1:12" s="329" customFormat="1" ht="12.75" customHeight="1">
      <c r="A212" s="325"/>
      <c r="B212" s="326"/>
      <c r="C212" s="325"/>
      <c r="D212" s="327"/>
      <c r="E212" s="327"/>
      <c r="F212" s="328"/>
      <c r="K212" s="330"/>
      <c r="L212" s="331"/>
    </row>
    <row r="213" spans="1:12" s="329" customFormat="1" ht="12.75" customHeight="1">
      <c r="A213" s="325"/>
      <c r="B213" s="326"/>
      <c r="C213" s="325"/>
      <c r="D213" s="327"/>
      <c r="E213" s="327"/>
      <c r="F213" s="328"/>
      <c r="K213" s="330"/>
      <c r="L213" s="331"/>
    </row>
    <row r="214" spans="1:12" s="329" customFormat="1" ht="12.75" customHeight="1">
      <c r="A214" s="325"/>
      <c r="B214" s="326"/>
      <c r="C214" s="325"/>
      <c r="D214" s="327"/>
      <c r="E214" s="327"/>
      <c r="F214" s="328"/>
      <c r="K214" s="330"/>
      <c r="L214" s="331"/>
    </row>
    <row r="215" spans="1:12" s="329" customFormat="1" ht="12.75" customHeight="1">
      <c r="A215" s="325"/>
      <c r="B215" s="326"/>
      <c r="C215" s="325"/>
      <c r="D215" s="327"/>
      <c r="E215" s="327"/>
      <c r="F215" s="328"/>
      <c r="K215" s="330"/>
      <c r="L215" s="331"/>
    </row>
    <row r="216" spans="1:12" s="329" customFormat="1" ht="12.75" customHeight="1">
      <c r="A216" s="325"/>
      <c r="B216" s="326"/>
      <c r="C216" s="325"/>
      <c r="D216" s="327"/>
      <c r="E216" s="327"/>
      <c r="F216" s="328"/>
      <c r="K216" s="330"/>
      <c r="L216" s="331"/>
    </row>
    <row r="217" spans="1:12" s="329" customFormat="1" ht="12.75" customHeight="1">
      <c r="A217" s="325"/>
      <c r="B217" s="326"/>
      <c r="C217" s="325"/>
      <c r="D217" s="327"/>
      <c r="E217" s="327"/>
      <c r="F217" s="328"/>
      <c r="K217" s="330"/>
      <c r="L217" s="331"/>
    </row>
    <row r="218" spans="1:12" s="329" customFormat="1" ht="12.75" customHeight="1">
      <c r="A218" s="325"/>
      <c r="B218" s="326"/>
      <c r="C218" s="325"/>
      <c r="D218" s="327"/>
      <c r="E218" s="327"/>
      <c r="F218" s="328"/>
      <c r="K218" s="330"/>
      <c r="L218" s="331"/>
    </row>
    <row r="219" spans="1:12" s="329" customFormat="1" ht="12.75" customHeight="1">
      <c r="A219" s="325"/>
      <c r="B219" s="326"/>
      <c r="C219" s="325"/>
      <c r="D219" s="327"/>
      <c r="E219" s="327"/>
      <c r="F219" s="328"/>
      <c r="K219" s="330"/>
      <c r="L219" s="331"/>
    </row>
    <row r="220" spans="1:12" s="329" customFormat="1" ht="12.75" customHeight="1">
      <c r="A220" s="325"/>
      <c r="B220" s="326"/>
      <c r="C220" s="325"/>
      <c r="D220" s="327"/>
      <c r="E220" s="327"/>
      <c r="F220" s="328"/>
      <c r="K220" s="330"/>
      <c r="L220" s="331"/>
    </row>
    <row r="221" spans="1:12" s="329" customFormat="1" ht="12.75" customHeight="1">
      <c r="A221" s="325"/>
      <c r="B221" s="326"/>
      <c r="C221" s="325"/>
      <c r="D221" s="327"/>
      <c r="E221" s="327"/>
      <c r="F221" s="328"/>
      <c r="K221" s="330"/>
      <c r="L221" s="331"/>
    </row>
    <row r="222" spans="1:12" s="329" customFormat="1" ht="12.75" customHeight="1">
      <c r="A222" s="325"/>
      <c r="B222" s="326"/>
      <c r="C222" s="325"/>
      <c r="D222" s="327"/>
      <c r="E222" s="327"/>
      <c r="F222" s="328"/>
      <c r="K222" s="330"/>
      <c r="L222" s="331"/>
    </row>
    <row r="223" spans="1:12" s="329" customFormat="1" ht="12.75" customHeight="1">
      <c r="A223" s="325"/>
      <c r="B223" s="326"/>
      <c r="C223" s="325"/>
      <c r="D223" s="327"/>
      <c r="E223" s="327"/>
      <c r="F223" s="328"/>
      <c r="K223" s="330"/>
      <c r="L223" s="331"/>
    </row>
    <row r="224" spans="1:12" s="329" customFormat="1" ht="12.75" customHeight="1">
      <c r="A224" s="325"/>
      <c r="B224" s="326"/>
      <c r="C224" s="325"/>
      <c r="D224" s="327"/>
      <c r="E224" s="327"/>
      <c r="F224" s="328"/>
      <c r="K224" s="330"/>
      <c r="L224" s="331"/>
    </row>
    <row r="225" spans="1:12" s="329" customFormat="1" ht="12.75" customHeight="1">
      <c r="A225" s="325"/>
      <c r="B225" s="326"/>
      <c r="C225" s="325"/>
      <c r="D225" s="327"/>
      <c r="E225" s="327"/>
      <c r="F225" s="328"/>
      <c r="K225" s="330"/>
      <c r="L225" s="331"/>
    </row>
    <row r="226" spans="1:12" s="329" customFormat="1" ht="12.75" customHeight="1">
      <c r="A226" s="325"/>
      <c r="B226" s="326"/>
      <c r="C226" s="325"/>
      <c r="D226" s="327"/>
      <c r="E226" s="327"/>
      <c r="F226" s="328"/>
      <c r="K226" s="330"/>
      <c r="L226" s="331"/>
    </row>
    <row r="227" spans="1:12" s="329" customFormat="1" ht="12.75" customHeight="1">
      <c r="A227" s="325"/>
      <c r="B227" s="326"/>
      <c r="C227" s="325"/>
      <c r="D227" s="327"/>
      <c r="E227" s="327"/>
      <c r="F227" s="328"/>
      <c r="K227" s="330"/>
      <c r="L227" s="331"/>
    </row>
    <row r="228" spans="1:12" s="329" customFormat="1" ht="12.75" customHeight="1">
      <c r="A228" s="325"/>
      <c r="B228" s="326"/>
      <c r="C228" s="325"/>
      <c r="D228" s="327"/>
      <c r="E228" s="327"/>
      <c r="F228" s="328"/>
      <c r="K228" s="330"/>
      <c r="L228" s="331"/>
    </row>
    <row r="229" spans="1:12" s="329" customFormat="1" ht="12.75" customHeight="1">
      <c r="A229" s="325"/>
      <c r="B229" s="326"/>
      <c r="C229" s="325"/>
      <c r="D229" s="327"/>
      <c r="E229" s="327"/>
      <c r="F229" s="328"/>
      <c r="K229" s="330"/>
      <c r="L229" s="331"/>
    </row>
    <row r="230" spans="1:12" s="329" customFormat="1" ht="12.75" customHeight="1">
      <c r="A230" s="325"/>
      <c r="B230" s="326"/>
      <c r="C230" s="325"/>
      <c r="D230" s="327"/>
      <c r="E230" s="327"/>
      <c r="F230" s="328"/>
      <c r="K230" s="330"/>
      <c r="L230" s="331"/>
    </row>
    <row r="231" spans="1:12" s="329" customFormat="1" ht="12.75" customHeight="1">
      <c r="A231" s="325"/>
      <c r="B231" s="326"/>
      <c r="C231" s="325"/>
      <c r="D231" s="327"/>
      <c r="E231" s="327"/>
      <c r="F231" s="328"/>
      <c r="K231" s="330"/>
      <c r="L231" s="331"/>
    </row>
    <row r="232" spans="1:12" s="329" customFormat="1" ht="12.75" customHeight="1">
      <c r="A232" s="325"/>
      <c r="B232" s="326"/>
      <c r="C232" s="325"/>
      <c r="D232" s="327"/>
      <c r="E232" s="327"/>
      <c r="F232" s="328"/>
      <c r="K232" s="330"/>
      <c r="L232" s="331"/>
    </row>
    <row r="233" spans="1:12" s="329" customFormat="1" ht="12.75" customHeight="1">
      <c r="A233" s="325"/>
      <c r="B233" s="326"/>
      <c r="C233" s="325"/>
      <c r="D233" s="327"/>
      <c r="E233" s="327"/>
      <c r="F233" s="328"/>
      <c r="K233" s="330"/>
      <c r="L233" s="331"/>
    </row>
    <row r="234" spans="1:12" s="329" customFormat="1" ht="12.75" customHeight="1">
      <c r="A234" s="325"/>
      <c r="B234" s="326"/>
      <c r="C234" s="325"/>
      <c r="D234" s="327"/>
      <c r="E234" s="327"/>
      <c r="F234" s="328"/>
      <c r="K234" s="330"/>
      <c r="L234" s="331"/>
    </row>
    <row r="235" spans="1:12" s="329" customFormat="1" ht="12.75" customHeight="1">
      <c r="A235" s="325"/>
      <c r="B235" s="326"/>
      <c r="C235" s="325"/>
      <c r="D235" s="327"/>
      <c r="E235" s="327"/>
      <c r="F235" s="328"/>
      <c r="K235" s="330"/>
      <c r="L235" s="331"/>
    </row>
    <row r="236" spans="1:12" s="329" customFormat="1" ht="12.75" customHeight="1">
      <c r="A236" s="325"/>
      <c r="B236" s="326"/>
      <c r="C236" s="325"/>
      <c r="D236" s="327"/>
      <c r="E236" s="327"/>
      <c r="F236" s="328"/>
      <c r="K236" s="330"/>
      <c r="L236" s="331"/>
    </row>
    <row r="237" spans="1:12" s="329" customFormat="1" ht="12.75" customHeight="1">
      <c r="A237" s="325"/>
      <c r="B237" s="326"/>
      <c r="C237" s="325"/>
      <c r="D237" s="327"/>
      <c r="E237" s="327"/>
      <c r="F237" s="328"/>
      <c r="K237" s="330"/>
      <c r="L237" s="331"/>
    </row>
    <row r="238" spans="1:12" s="329" customFormat="1" ht="12.75" customHeight="1">
      <c r="A238" s="325"/>
      <c r="B238" s="326"/>
      <c r="C238" s="325"/>
      <c r="D238" s="327"/>
      <c r="E238" s="327"/>
      <c r="F238" s="328"/>
      <c r="K238" s="330"/>
      <c r="L238" s="331"/>
    </row>
    <row r="239" spans="1:12" s="329" customFormat="1" ht="12.75" customHeight="1">
      <c r="A239" s="325"/>
      <c r="B239" s="326"/>
      <c r="C239" s="325"/>
      <c r="D239" s="327"/>
      <c r="E239" s="327"/>
      <c r="F239" s="328"/>
      <c r="K239" s="330"/>
      <c r="L239" s="331"/>
    </row>
    <row r="240" spans="1:12" s="329" customFormat="1" ht="12.75" customHeight="1">
      <c r="A240" s="325"/>
      <c r="B240" s="326"/>
      <c r="C240" s="325"/>
      <c r="D240" s="327"/>
      <c r="E240" s="327"/>
      <c r="F240" s="328"/>
      <c r="K240" s="330"/>
      <c r="L240" s="331"/>
    </row>
    <row r="241" spans="1:13" s="329" customFormat="1" ht="12.75" customHeight="1">
      <c r="A241" s="325"/>
      <c r="B241" s="326"/>
      <c r="C241" s="325"/>
      <c r="D241" s="327"/>
      <c r="E241" s="327"/>
      <c r="F241" s="328"/>
      <c r="K241" s="330"/>
      <c r="L241" s="331"/>
    </row>
    <row r="242" spans="1:13" s="329" customFormat="1" ht="12.75" customHeight="1">
      <c r="A242" s="325"/>
      <c r="B242" s="326"/>
      <c r="C242" s="325"/>
      <c r="D242" s="327"/>
      <c r="E242" s="327"/>
      <c r="F242" s="328"/>
      <c r="K242" s="330"/>
      <c r="L242" s="331"/>
    </row>
    <row r="243" spans="1:13" s="329" customFormat="1" ht="12.75" customHeight="1">
      <c r="A243" s="325"/>
      <c r="B243" s="326"/>
      <c r="C243" s="325"/>
      <c r="D243" s="327"/>
      <c r="E243" s="327"/>
      <c r="F243" s="328"/>
      <c r="K243" s="330"/>
      <c r="L243" s="331"/>
    </row>
    <row r="244" spans="1:13" s="329" customFormat="1" ht="12.75" customHeight="1">
      <c r="A244" s="325"/>
      <c r="B244" s="326"/>
      <c r="C244" s="325"/>
      <c r="D244" s="327"/>
      <c r="E244" s="327"/>
      <c r="F244" s="328"/>
      <c r="K244" s="330"/>
      <c r="L244" s="331"/>
    </row>
    <row r="245" spans="1:13" s="329" customFormat="1" ht="12.75" customHeight="1">
      <c r="A245" s="325"/>
      <c r="B245" s="326"/>
      <c r="C245" s="325"/>
      <c r="D245" s="327"/>
      <c r="E245" s="327"/>
      <c r="F245" s="328"/>
      <c r="K245" s="330"/>
      <c r="L245" s="331"/>
    </row>
    <row r="246" spans="1:13" s="329" customFormat="1" ht="12.75" customHeight="1">
      <c r="A246" s="325"/>
      <c r="B246" s="326"/>
      <c r="C246" s="325"/>
      <c r="D246" s="327"/>
      <c r="E246" s="327"/>
      <c r="F246" s="328"/>
      <c r="K246" s="330"/>
      <c r="L246" s="331"/>
    </row>
    <row r="247" spans="1:13" s="329" customFormat="1" ht="12.75" customHeight="1">
      <c r="A247" s="325"/>
      <c r="B247" s="326"/>
      <c r="C247" s="325"/>
      <c r="D247" s="327"/>
      <c r="E247" s="327"/>
      <c r="F247" s="328"/>
      <c r="K247" s="330"/>
      <c r="L247" s="331"/>
    </row>
    <row r="248" spans="1:13" s="329" customFormat="1" ht="12.75" customHeight="1">
      <c r="A248" s="325"/>
      <c r="B248" s="326"/>
      <c r="C248" s="325"/>
      <c r="D248" s="327"/>
      <c r="E248" s="327"/>
      <c r="F248" s="328"/>
      <c r="K248" s="330"/>
      <c r="L248" s="331"/>
    </row>
    <row r="249" spans="1:13" s="329" customFormat="1" ht="12.75" customHeight="1">
      <c r="A249" s="325"/>
      <c r="B249" s="326"/>
      <c r="C249" s="325"/>
      <c r="D249" s="327"/>
      <c r="E249" s="327"/>
      <c r="F249" s="328"/>
      <c r="K249" s="330"/>
      <c r="L249" s="331"/>
    </row>
    <row r="250" spans="1:13" s="329" customFormat="1" ht="12.75" customHeight="1">
      <c r="A250" s="325"/>
      <c r="B250" s="326"/>
      <c r="C250" s="325"/>
      <c r="D250" s="327"/>
      <c r="E250" s="327"/>
      <c r="F250" s="328"/>
      <c r="K250" s="330"/>
      <c r="L250" s="331"/>
      <c r="M250" s="331"/>
    </row>
  </sheetData>
  <sheetProtection formatCells="0" formatColumns="0" formatRows="0" insertColumns="0" insertRows="0" insertHyperlinks="0" deleteColumns="0" deleteRows="0" sort="0" autoFilter="0" pivotTables="0"/>
  <sortState xmlns:xlrd2="http://schemas.microsoft.com/office/spreadsheetml/2017/richdata2" ref="C48:K52">
    <sortCondition ref="I52"/>
  </sortState>
  <mergeCells count="27">
    <mergeCell ref="A19:K19"/>
    <mergeCell ref="D21:L21"/>
    <mergeCell ref="A12:J12"/>
    <mergeCell ref="A13:J13"/>
    <mergeCell ref="A14:J14"/>
    <mergeCell ref="A16:J16"/>
    <mergeCell ref="A17:J17"/>
    <mergeCell ref="A7:J7"/>
    <mergeCell ref="A8:J8"/>
    <mergeCell ref="A9:J9"/>
    <mergeCell ref="A10:J10"/>
    <mergeCell ref="A11:J11"/>
    <mergeCell ref="D23:L23"/>
    <mergeCell ref="D22:L22"/>
    <mergeCell ref="D24:L24"/>
    <mergeCell ref="B129:C129"/>
    <mergeCell ref="B84:C84"/>
    <mergeCell ref="B120:C120"/>
    <mergeCell ref="A26:C26"/>
    <mergeCell ref="A25:C25"/>
    <mergeCell ref="G45:H45"/>
    <mergeCell ref="D26:E26"/>
    <mergeCell ref="H26:I26"/>
    <mergeCell ref="I45:J45"/>
    <mergeCell ref="K45:L45"/>
    <mergeCell ref="J26:L26"/>
    <mergeCell ref="F26:G26"/>
  </mergeCells>
  <printOptions verticalCentered="1"/>
  <pageMargins left="0" right="0" top="0" bottom="0.25" header="0.3" footer="0.3"/>
  <pageSetup scale="65" orientation="portrait" horizontalDpi="4294967294" verticalDpi="4294967294" r:id="rId1"/>
  <headerFooter differentFirst="1">
    <oddFooter>&amp;CPage &amp;P of &amp;N&amp;RRevised 1/29/16</oddFooter>
  </headerFooter>
  <rowBreaks count="1" manualBreakCount="1">
    <brk id="98" max="10" man="1"/>
  </rowBreaks>
  <ignoredErrors>
    <ignoredError sqref="D29:D31 D33:D34 D39 D36" unlockedFormula="1"/>
    <ignoredError sqref="E29:E32 E40 F29:F35 E36 G36 K38:L38 E38:E39 G38 G29 J38 G31:G34 E33:E3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Z431"/>
  <sheetViews>
    <sheetView topLeftCell="R1" zoomScale="70" zoomScaleNormal="70" workbookViewId="0">
      <pane ySplit="2" topLeftCell="A354" activePane="bottomLeft" state="frozen"/>
      <selection pane="bottomLeft" activeCell="AE367" sqref="AE367"/>
    </sheetView>
  </sheetViews>
  <sheetFormatPr defaultColWidth="9.140625" defaultRowHeight="12.75" outlineLevelRow="2"/>
  <cols>
    <col min="1" max="1" width="9.140625" style="321"/>
    <col min="2" max="2" width="50.28515625" style="321" customWidth="1"/>
    <col min="3" max="3" width="21.5703125" style="321" bestFit="1" customWidth="1"/>
    <col min="4" max="4" width="9.140625" style="321"/>
    <col min="5" max="5" width="8" style="321" customWidth="1"/>
    <col min="6" max="6" width="9.140625" style="322"/>
    <col min="7" max="7" width="10.85546875" style="322" customWidth="1"/>
    <col min="8" max="8" width="9.140625" style="321"/>
    <col min="9" max="9" width="1.7109375" style="480" customWidth="1"/>
    <col min="10" max="10" width="9.140625" style="321"/>
    <col min="11" max="11" width="53.28515625" style="321" customWidth="1"/>
    <col min="12" max="12" width="21.42578125" style="321" bestFit="1" customWidth="1"/>
    <col min="13" max="17" width="9.140625" style="321"/>
    <col min="18" max="18" width="1.7109375" style="480" customWidth="1"/>
    <col min="19" max="19" width="9.140625" style="321"/>
    <col min="20" max="20" width="53.28515625" style="321" customWidth="1"/>
    <col min="21" max="21" width="21.42578125" style="321" bestFit="1" customWidth="1"/>
    <col min="22" max="16384" width="9.140625" style="321"/>
  </cols>
  <sheetData>
    <row r="1" spans="1:26" ht="26.25">
      <c r="A1" s="545" t="s">
        <v>280</v>
      </c>
      <c r="B1" s="545"/>
      <c r="C1" s="545"/>
      <c r="D1" s="545"/>
      <c r="E1" s="545"/>
      <c r="F1" s="545"/>
      <c r="G1" s="545"/>
      <c r="H1" s="545"/>
      <c r="I1" s="476"/>
      <c r="J1" s="546" t="s">
        <v>281</v>
      </c>
      <c r="K1" s="546"/>
      <c r="L1" s="546"/>
      <c r="M1" s="546"/>
      <c r="N1" s="546"/>
      <c r="O1" s="546"/>
      <c r="P1" s="546"/>
      <c r="Q1" s="546"/>
      <c r="R1" s="476"/>
      <c r="S1" s="548" t="s">
        <v>302</v>
      </c>
      <c r="T1" s="548"/>
      <c r="U1" s="548"/>
      <c r="V1" s="548"/>
      <c r="W1" s="548"/>
      <c r="X1" s="548"/>
      <c r="Y1" s="548"/>
      <c r="Z1" s="548"/>
    </row>
    <row r="2" spans="1:26">
      <c r="A2" s="205"/>
      <c r="B2" s="212" t="s">
        <v>211</v>
      </c>
      <c r="C2" s="213" t="s">
        <v>210</v>
      </c>
      <c r="D2" s="214" t="s">
        <v>14</v>
      </c>
      <c r="E2" s="215" t="s">
        <v>15</v>
      </c>
      <c r="F2" s="306" t="s">
        <v>197</v>
      </c>
      <c r="G2" s="306" t="s">
        <v>207</v>
      </c>
      <c r="H2" s="214" t="s">
        <v>212</v>
      </c>
      <c r="I2" s="477"/>
      <c r="J2" s="205"/>
      <c r="K2" s="212" t="s">
        <v>211</v>
      </c>
      <c r="L2" s="213" t="s">
        <v>210</v>
      </c>
      <c r="M2" s="214" t="s">
        <v>14</v>
      </c>
      <c r="N2" s="215" t="s">
        <v>15</v>
      </c>
      <c r="O2" s="306" t="s">
        <v>197</v>
      </c>
      <c r="P2" s="306" t="s">
        <v>207</v>
      </c>
      <c r="Q2" s="214" t="s">
        <v>212</v>
      </c>
      <c r="R2" s="477"/>
      <c r="S2" s="205"/>
      <c r="T2" s="212" t="s">
        <v>211</v>
      </c>
      <c r="U2" s="213" t="s">
        <v>210</v>
      </c>
      <c r="V2" s="214" t="s">
        <v>14</v>
      </c>
      <c r="W2" s="215" t="s">
        <v>15</v>
      </c>
      <c r="X2" s="306" t="s">
        <v>197</v>
      </c>
      <c r="Y2" s="306" t="s">
        <v>207</v>
      </c>
      <c r="Z2" s="214" t="s">
        <v>212</v>
      </c>
    </row>
    <row r="3" spans="1:26" s="323" customFormat="1">
      <c r="A3" s="205"/>
      <c r="B3" s="219"/>
      <c r="C3" s="205"/>
      <c r="D3" s="209"/>
      <c r="E3" s="247"/>
      <c r="F3" s="307"/>
      <c r="G3" s="307"/>
      <c r="H3" s="209"/>
      <c r="I3" s="477"/>
      <c r="J3" s="205"/>
      <c r="K3" s="219"/>
      <c r="L3" s="205"/>
      <c r="M3" s="209"/>
      <c r="N3" s="247"/>
      <c r="O3" s="307"/>
      <c r="P3" s="307"/>
      <c r="Q3" s="209"/>
      <c r="R3" s="477"/>
      <c r="S3" s="205"/>
      <c r="T3" s="219"/>
      <c r="U3" s="205"/>
      <c r="V3" s="209"/>
      <c r="W3" s="247"/>
      <c r="X3" s="307"/>
      <c r="Y3" s="307"/>
      <c r="Z3" s="209"/>
    </row>
    <row r="4" spans="1:26" s="323" customFormat="1">
      <c r="A4" s="205"/>
      <c r="B4" s="219"/>
      <c r="C4" s="205"/>
      <c r="D4" s="209"/>
      <c r="E4" s="247"/>
      <c r="F4" s="307"/>
      <c r="G4" s="307"/>
      <c r="H4" s="209"/>
      <c r="I4" s="477"/>
      <c r="J4" s="205"/>
      <c r="K4" s="219"/>
      <c r="L4" s="205"/>
      <c r="M4" s="209"/>
      <c r="N4" s="247"/>
      <c r="O4" s="307"/>
      <c r="P4" s="307"/>
      <c r="Q4" s="209"/>
      <c r="R4" s="477"/>
      <c r="S4" s="205"/>
      <c r="T4" s="219"/>
      <c r="U4" s="205"/>
      <c r="V4" s="209"/>
      <c r="W4" s="247"/>
      <c r="X4" s="307"/>
      <c r="Y4" s="307"/>
      <c r="Z4" s="209"/>
    </row>
    <row r="5" spans="1:26" ht="26.25">
      <c r="A5" s="545" t="s">
        <v>268</v>
      </c>
      <c r="B5" s="545"/>
      <c r="C5" s="545"/>
      <c r="D5" s="545"/>
      <c r="E5" s="545"/>
      <c r="F5" s="545"/>
      <c r="G5" s="545"/>
      <c r="H5" s="545"/>
      <c r="I5" s="476"/>
      <c r="J5" s="546" t="s">
        <v>269</v>
      </c>
      <c r="K5" s="546"/>
      <c r="L5" s="546"/>
      <c r="M5" s="546"/>
      <c r="N5" s="546"/>
      <c r="O5" s="546"/>
      <c r="P5" s="546"/>
      <c r="Q5" s="546"/>
      <c r="R5" s="476"/>
      <c r="S5" s="548" t="s">
        <v>303</v>
      </c>
      <c r="T5" s="548"/>
      <c r="U5" s="548"/>
      <c r="V5" s="548"/>
      <c r="W5" s="548"/>
      <c r="X5" s="548"/>
      <c r="Y5" s="548"/>
      <c r="Z5" s="548"/>
    </row>
    <row r="6" spans="1:26">
      <c r="A6" s="174" t="s">
        <v>28</v>
      </c>
      <c r="B6" s="174" t="s">
        <v>215</v>
      </c>
      <c r="C6" s="205"/>
      <c r="D6" s="211"/>
      <c r="E6" s="176"/>
      <c r="F6" s="305"/>
      <c r="G6" s="305"/>
      <c r="H6" s="209"/>
      <c r="I6" s="477"/>
      <c r="J6" s="174" t="s">
        <v>28</v>
      </c>
      <c r="K6" s="174" t="s">
        <v>216</v>
      </c>
      <c r="R6" s="477"/>
      <c r="S6" s="174" t="s">
        <v>28</v>
      </c>
      <c r="T6" s="174" t="s">
        <v>216</v>
      </c>
    </row>
    <row r="7" spans="1:26">
      <c r="A7" s="205" t="s">
        <v>19</v>
      </c>
      <c r="B7" s="171" t="s">
        <v>97</v>
      </c>
      <c r="C7" s="205"/>
      <c r="D7" s="211"/>
      <c r="E7" s="176"/>
      <c r="F7" s="305"/>
      <c r="G7" s="305"/>
      <c r="H7" s="209"/>
      <c r="I7" s="477"/>
      <c r="J7" s="205" t="s">
        <v>19</v>
      </c>
      <c r="K7" s="171" t="s">
        <v>97</v>
      </c>
      <c r="L7" s="205"/>
      <c r="M7" s="211"/>
      <c r="N7" s="176"/>
      <c r="O7" s="305"/>
      <c r="P7" s="305"/>
      <c r="Q7" s="209"/>
      <c r="R7" s="477"/>
      <c r="S7" s="205" t="s">
        <v>19</v>
      </c>
      <c r="T7" s="171" t="s">
        <v>97</v>
      </c>
      <c r="U7" s="205"/>
      <c r="V7" s="211"/>
      <c r="W7" s="176"/>
      <c r="X7" s="305"/>
      <c r="Y7" s="305"/>
      <c r="Z7" s="209"/>
    </row>
    <row r="8" spans="1:26">
      <c r="A8" s="205"/>
      <c r="B8" s="212" t="s">
        <v>211</v>
      </c>
      <c r="C8" s="213" t="s">
        <v>210</v>
      </c>
      <c r="D8" s="214" t="s">
        <v>14</v>
      </c>
      <c r="E8" s="215" t="s">
        <v>15</v>
      </c>
      <c r="F8" s="306" t="s">
        <v>197</v>
      </c>
      <c r="G8" s="306" t="s">
        <v>207</v>
      </c>
      <c r="H8" s="214" t="s">
        <v>212</v>
      </c>
      <c r="I8" s="477"/>
      <c r="J8" s="205"/>
      <c r="K8" s="212" t="s">
        <v>211</v>
      </c>
      <c r="L8" s="213" t="s">
        <v>210</v>
      </c>
      <c r="M8" s="214" t="s">
        <v>14</v>
      </c>
      <c r="N8" s="215" t="s">
        <v>15</v>
      </c>
      <c r="O8" s="306" t="s">
        <v>197</v>
      </c>
      <c r="P8" s="306" t="s">
        <v>207</v>
      </c>
      <c r="Q8" s="214" t="s">
        <v>212</v>
      </c>
      <c r="R8" s="477"/>
      <c r="S8" s="205"/>
      <c r="T8" s="212" t="s">
        <v>211</v>
      </c>
      <c r="U8" s="213" t="s">
        <v>210</v>
      </c>
      <c r="V8" s="214" t="s">
        <v>14</v>
      </c>
      <c r="W8" s="215" t="s">
        <v>15</v>
      </c>
      <c r="X8" s="306" t="s">
        <v>197</v>
      </c>
      <c r="Y8" s="306" t="s">
        <v>207</v>
      </c>
      <c r="Z8" s="214" t="s">
        <v>212</v>
      </c>
    </row>
    <row r="9" spans="1:26" ht="62.25" customHeight="1">
      <c r="A9" s="547" t="s">
        <v>217</v>
      </c>
      <c r="B9" s="304" t="s">
        <v>324</v>
      </c>
      <c r="C9" s="303"/>
      <c r="D9" s="209"/>
      <c r="E9" s="210"/>
      <c r="F9" s="307"/>
      <c r="G9" s="307"/>
      <c r="H9" s="209"/>
      <c r="I9" s="477"/>
      <c r="J9" s="547" t="s">
        <v>217</v>
      </c>
      <c r="K9" s="304" t="s">
        <v>325</v>
      </c>
      <c r="L9" s="303"/>
      <c r="M9" s="209"/>
      <c r="N9" s="210"/>
      <c r="O9" s="307"/>
      <c r="P9" s="307"/>
      <c r="Q9" s="209"/>
      <c r="R9" s="477"/>
      <c r="S9" s="547" t="s">
        <v>217</v>
      </c>
      <c r="T9" s="304" t="s">
        <v>330</v>
      </c>
      <c r="U9" s="303"/>
      <c r="V9" s="209"/>
      <c r="W9" s="210"/>
      <c r="X9" s="307"/>
      <c r="Y9" s="307"/>
      <c r="Z9" s="209"/>
    </row>
    <row r="10" spans="1:26" ht="26.25" customHeight="1">
      <c r="A10" s="547"/>
      <c r="B10" s="219" t="s">
        <v>208</v>
      </c>
      <c r="C10" s="205" t="s">
        <v>262</v>
      </c>
      <c r="D10" s="209">
        <v>1500</v>
      </c>
      <c r="E10" s="247">
        <v>1</v>
      </c>
      <c r="F10" s="307"/>
      <c r="G10" s="307">
        <v>4</v>
      </c>
      <c r="H10" s="320">
        <f>ROUND(D10*E10*G10,0)</f>
        <v>6000</v>
      </c>
      <c r="I10" s="478"/>
      <c r="J10" s="547"/>
      <c r="K10" s="219" t="s">
        <v>208</v>
      </c>
      <c r="L10" s="205" t="s">
        <v>200</v>
      </c>
      <c r="M10" s="209">
        <v>1500</v>
      </c>
      <c r="N10" s="247">
        <v>1</v>
      </c>
      <c r="O10" s="307"/>
      <c r="P10" s="307">
        <v>4</v>
      </c>
      <c r="Q10" s="320">
        <f>ROUND(M10*N10*P10,0)</f>
        <v>6000</v>
      </c>
      <c r="R10" s="478"/>
      <c r="S10" s="547"/>
      <c r="T10" s="219" t="s">
        <v>208</v>
      </c>
      <c r="U10" s="205" t="s">
        <v>200</v>
      </c>
      <c r="V10" s="209">
        <v>1500</v>
      </c>
      <c r="W10" s="247">
        <v>1</v>
      </c>
      <c r="X10" s="307"/>
      <c r="Y10" s="307">
        <v>4</v>
      </c>
      <c r="Z10" s="320">
        <f>ROUND(V10*W10*Y10,0)</f>
        <v>6000</v>
      </c>
    </row>
    <row r="11" spans="1:26" ht="26.25" customHeight="1">
      <c r="A11" s="547"/>
      <c r="B11" s="219" t="s">
        <v>209</v>
      </c>
      <c r="C11" s="205" t="s">
        <v>204</v>
      </c>
      <c r="D11" s="209">
        <v>500</v>
      </c>
      <c r="E11" s="247">
        <v>1</v>
      </c>
      <c r="F11" s="307">
        <v>4</v>
      </c>
      <c r="G11" s="307">
        <v>4</v>
      </c>
      <c r="H11" s="320">
        <f>ROUND(D11*E11*F11*G11,0)</f>
        <v>8000</v>
      </c>
      <c r="I11" s="478"/>
      <c r="J11" s="547"/>
      <c r="K11" s="219" t="s">
        <v>209</v>
      </c>
      <c r="L11" s="205" t="s">
        <v>204</v>
      </c>
      <c r="M11" s="209">
        <v>500</v>
      </c>
      <c r="N11" s="247">
        <v>1</v>
      </c>
      <c r="O11" s="307">
        <v>4</v>
      </c>
      <c r="P11" s="307">
        <v>4</v>
      </c>
      <c r="Q11" s="320">
        <f>ROUND(M11*N11*O11*P11,0)</f>
        <v>8000</v>
      </c>
      <c r="R11" s="478"/>
      <c r="S11" s="547"/>
      <c r="T11" s="219" t="s">
        <v>209</v>
      </c>
      <c r="U11" s="205" t="s">
        <v>204</v>
      </c>
      <c r="V11" s="209">
        <v>500</v>
      </c>
      <c r="W11" s="247">
        <v>1</v>
      </c>
      <c r="X11" s="307">
        <v>4</v>
      </c>
      <c r="Y11" s="307">
        <v>4</v>
      </c>
      <c r="Z11" s="320">
        <f>ROUND(V11*W11*X11*Y11,0)</f>
        <v>8000</v>
      </c>
    </row>
    <row r="12" spans="1:26" ht="26.25" customHeight="1">
      <c r="A12" s="547"/>
      <c r="B12" s="219" t="s">
        <v>328</v>
      </c>
      <c r="C12" s="205" t="s">
        <v>274</v>
      </c>
      <c r="D12" s="209">
        <v>50</v>
      </c>
      <c r="E12" s="247">
        <v>1</v>
      </c>
      <c r="F12" s="307">
        <v>2</v>
      </c>
      <c r="G12" s="307">
        <v>4</v>
      </c>
      <c r="H12" s="320">
        <f t="shared" ref="H12:H14" si="0">ROUND(D12*E12*F12*G12,0)</f>
        <v>400</v>
      </c>
      <c r="I12" s="478"/>
      <c r="J12" s="547"/>
      <c r="K12" s="219" t="s">
        <v>326</v>
      </c>
      <c r="L12" s="205" t="s">
        <v>274</v>
      </c>
      <c r="M12" s="209">
        <v>50</v>
      </c>
      <c r="N12" s="247">
        <v>1</v>
      </c>
      <c r="O12" s="307">
        <v>2</v>
      </c>
      <c r="P12" s="307">
        <v>4</v>
      </c>
      <c r="Q12" s="320">
        <f t="shared" ref="Q12:Q14" si="1">ROUND(M12*N12*O12*P12,0)</f>
        <v>400</v>
      </c>
      <c r="R12" s="478"/>
      <c r="S12" s="547"/>
      <c r="T12" s="219" t="s">
        <v>331</v>
      </c>
      <c r="U12" s="205" t="s">
        <v>274</v>
      </c>
      <c r="V12" s="209">
        <v>50</v>
      </c>
      <c r="W12" s="247">
        <v>1</v>
      </c>
      <c r="X12" s="307">
        <v>2</v>
      </c>
      <c r="Y12" s="307">
        <v>4</v>
      </c>
      <c r="Z12" s="320">
        <f t="shared" ref="Z12:Z14" si="2">ROUND(V12*W12*X12*Y12,0)</f>
        <v>400</v>
      </c>
    </row>
    <row r="13" spans="1:26" ht="26.25" customHeight="1">
      <c r="A13" s="547"/>
      <c r="B13" s="219" t="s">
        <v>273</v>
      </c>
      <c r="C13" s="205" t="s">
        <v>275</v>
      </c>
      <c r="D13" s="209">
        <v>100</v>
      </c>
      <c r="E13" s="247">
        <v>1</v>
      </c>
      <c r="F13" s="307">
        <v>3</v>
      </c>
      <c r="G13" s="307">
        <v>4</v>
      </c>
      <c r="H13" s="320">
        <f t="shared" si="0"/>
        <v>1200</v>
      </c>
      <c r="I13" s="478"/>
      <c r="J13" s="547"/>
      <c r="K13" s="219" t="s">
        <v>273</v>
      </c>
      <c r="L13" s="205" t="s">
        <v>275</v>
      </c>
      <c r="M13" s="209">
        <v>100</v>
      </c>
      <c r="N13" s="247">
        <v>1</v>
      </c>
      <c r="O13" s="307">
        <v>3</v>
      </c>
      <c r="P13" s="307">
        <v>4</v>
      </c>
      <c r="Q13" s="320">
        <f t="shared" si="1"/>
        <v>1200</v>
      </c>
      <c r="R13" s="478"/>
      <c r="S13" s="547"/>
      <c r="T13" s="219" t="s">
        <v>273</v>
      </c>
      <c r="U13" s="205" t="s">
        <v>275</v>
      </c>
      <c r="V13" s="209">
        <v>100</v>
      </c>
      <c r="W13" s="247">
        <v>1</v>
      </c>
      <c r="X13" s="307">
        <v>3</v>
      </c>
      <c r="Y13" s="307">
        <v>4</v>
      </c>
      <c r="Z13" s="320">
        <f t="shared" si="2"/>
        <v>1200</v>
      </c>
    </row>
    <row r="14" spans="1:26" ht="26.25" customHeight="1">
      <c r="A14" s="547"/>
      <c r="B14" s="219" t="s">
        <v>276</v>
      </c>
      <c r="C14" s="205" t="s">
        <v>277</v>
      </c>
      <c r="D14" s="209">
        <v>25</v>
      </c>
      <c r="E14" s="247">
        <v>1</v>
      </c>
      <c r="F14" s="307">
        <v>5</v>
      </c>
      <c r="G14" s="307">
        <v>4</v>
      </c>
      <c r="H14" s="320">
        <f t="shared" si="0"/>
        <v>500</v>
      </c>
      <c r="I14" s="478"/>
      <c r="J14" s="547"/>
      <c r="K14" s="219" t="s">
        <v>276</v>
      </c>
      <c r="L14" s="205" t="s">
        <v>277</v>
      </c>
      <c r="M14" s="209">
        <v>25</v>
      </c>
      <c r="N14" s="247">
        <v>1</v>
      </c>
      <c r="O14" s="307">
        <v>5</v>
      </c>
      <c r="P14" s="307">
        <v>4</v>
      </c>
      <c r="Q14" s="320">
        <f t="shared" si="1"/>
        <v>500</v>
      </c>
      <c r="R14" s="478"/>
      <c r="S14" s="547"/>
      <c r="T14" s="219" t="s">
        <v>276</v>
      </c>
      <c r="U14" s="205" t="s">
        <v>277</v>
      </c>
      <c r="V14" s="209">
        <v>25</v>
      </c>
      <c r="W14" s="247">
        <v>1</v>
      </c>
      <c r="X14" s="307">
        <v>5</v>
      </c>
      <c r="Y14" s="307">
        <v>4</v>
      </c>
      <c r="Z14" s="320">
        <f t="shared" si="2"/>
        <v>500</v>
      </c>
    </row>
    <row r="15" spans="1:26">
      <c r="A15" s="547"/>
      <c r="B15" s="308" t="s">
        <v>4</v>
      </c>
      <c r="C15" s="309"/>
      <c r="D15" s="310"/>
      <c r="E15" s="311"/>
      <c r="F15" s="312"/>
      <c r="G15" s="312"/>
      <c r="H15" s="310">
        <f>SUBTOTAL(9,H10:H14)</f>
        <v>16100</v>
      </c>
      <c r="I15" s="477"/>
      <c r="J15" s="547"/>
      <c r="K15" s="308" t="s">
        <v>4</v>
      </c>
      <c r="L15" s="309"/>
      <c r="M15" s="310"/>
      <c r="N15" s="311"/>
      <c r="O15" s="312"/>
      <c r="P15" s="312"/>
      <c r="Q15" s="310">
        <f>SUBTOTAL(9,Q10:Q14)</f>
        <v>16100</v>
      </c>
      <c r="R15" s="477"/>
      <c r="S15" s="547"/>
      <c r="T15" s="308" t="s">
        <v>4</v>
      </c>
      <c r="U15" s="309"/>
      <c r="V15" s="310"/>
      <c r="W15" s="311"/>
      <c r="X15" s="312"/>
      <c r="Y15" s="312"/>
      <c r="Z15" s="310">
        <f>SUBTOTAL(9,Z10:Z14)</f>
        <v>16100</v>
      </c>
    </row>
    <row r="16" spans="1:26" ht="60" customHeight="1">
      <c r="A16" s="543" t="s">
        <v>222</v>
      </c>
      <c r="B16" s="304" t="s">
        <v>213</v>
      </c>
      <c r="C16" s="303"/>
      <c r="D16" s="209"/>
      <c r="E16" s="210"/>
      <c r="F16" s="307"/>
      <c r="G16" s="307"/>
      <c r="H16" s="209"/>
      <c r="I16" s="477"/>
      <c r="J16" s="544" t="s">
        <v>222</v>
      </c>
      <c r="K16" s="304" t="s">
        <v>213</v>
      </c>
      <c r="L16" s="303"/>
      <c r="M16" s="209"/>
      <c r="N16" s="210"/>
      <c r="O16" s="307"/>
      <c r="P16" s="307"/>
      <c r="Q16" s="209"/>
      <c r="R16" s="477"/>
      <c r="S16" s="549" t="s">
        <v>222</v>
      </c>
      <c r="T16" s="304" t="s">
        <v>213</v>
      </c>
      <c r="U16" s="303"/>
      <c r="V16" s="209"/>
      <c r="W16" s="210"/>
      <c r="X16" s="307"/>
      <c r="Y16" s="307"/>
      <c r="Z16" s="209"/>
    </row>
    <row r="17" spans="1:26" ht="34.5" customHeight="1">
      <c r="A17" s="543"/>
      <c r="B17" s="219" t="s">
        <v>208</v>
      </c>
      <c r="C17" s="205"/>
      <c r="D17" s="209"/>
      <c r="E17" s="247"/>
      <c r="F17" s="307"/>
      <c r="G17" s="307"/>
      <c r="H17" s="320">
        <f>ROUND(D17*E17*G17,0)</f>
        <v>0</v>
      </c>
      <c r="I17" s="478"/>
      <c r="J17" s="544"/>
      <c r="K17" s="219" t="s">
        <v>208</v>
      </c>
      <c r="L17" s="205"/>
      <c r="M17" s="209"/>
      <c r="N17" s="247"/>
      <c r="O17" s="307"/>
      <c r="P17" s="307"/>
      <c r="Q17" s="320">
        <f>ROUND(M17*N17*P17,0)</f>
        <v>0</v>
      </c>
      <c r="R17" s="478"/>
      <c r="S17" s="549"/>
      <c r="T17" s="219" t="s">
        <v>208</v>
      </c>
      <c r="U17" s="205"/>
      <c r="V17" s="209"/>
      <c r="W17" s="247"/>
      <c r="X17" s="307"/>
      <c r="Y17" s="307"/>
      <c r="Z17" s="320">
        <f>ROUND(V17*W17*Y17,0)</f>
        <v>0</v>
      </c>
    </row>
    <row r="18" spans="1:26" ht="34.5" customHeight="1">
      <c r="A18" s="543"/>
      <c r="B18" s="219" t="s">
        <v>209</v>
      </c>
      <c r="C18" s="205"/>
      <c r="D18" s="209"/>
      <c r="E18" s="247"/>
      <c r="F18" s="307"/>
      <c r="G18" s="307"/>
      <c r="H18" s="320">
        <f>ROUND(D18*E18*F18*G18,0)</f>
        <v>0</v>
      </c>
      <c r="I18" s="478"/>
      <c r="J18" s="544"/>
      <c r="K18" s="219" t="s">
        <v>209</v>
      </c>
      <c r="L18" s="205"/>
      <c r="M18" s="209"/>
      <c r="N18" s="247"/>
      <c r="O18" s="307"/>
      <c r="P18" s="307"/>
      <c r="Q18" s="320">
        <f>ROUND(M18*N18*O18*P18,0)</f>
        <v>0</v>
      </c>
      <c r="R18" s="478"/>
      <c r="S18" s="549"/>
      <c r="T18" s="219" t="s">
        <v>209</v>
      </c>
      <c r="U18" s="205"/>
      <c r="V18" s="209"/>
      <c r="W18" s="247"/>
      <c r="X18" s="307"/>
      <c r="Y18" s="307"/>
      <c r="Z18" s="320">
        <f>ROUND(V18*W18*X18*Y18,0)</f>
        <v>0</v>
      </c>
    </row>
    <row r="19" spans="1:26" ht="34.5" customHeight="1">
      <c r="A19" s="543"/>
      <c r="B19" s="219" t="s">
        <v>272</v>
      </c>
      <c r="C19" s="205"/>
      <c r="D19" s="209"/>
      <c r="E19" s="247"/>
      <c r="F19" s="307"/>
      <c r="G19" s="307"/>
      <c r="H19" s="320">
        <f t="shared" ref="H19:H20" si="3">ROUND(D19*E19*F19*G19,0)</f>
        <v>0</v>
      </c>
      <c r="I19" s="478"/>
      <c r="J19" s="544"/>
      <c r="K19" s="219" t="s">
        <v>272</v>
      </c>
      <c r="L19" s="205"/>
      <c r="M19" s="209"/>
      <c r="N19" s="247"/>
      <c r="O19" s="307"/>
      <c r="P19" s="307"/>
      <c r="Q19" s="320">
        <f t="shared" ref="Q19:Q20" si="4">ROUND(M19*N19*O19*P19,0)</f>
        <v>0</v>
      </c>
      <c r="R19" s="478"/>
      <c r="S19" s="549"/>
      <c r="T19" s="219" t="s">
        <v>272</v>
      </c>
      <c r="U19" s="205"/>
      <c r="V19" s="209"/>
      <c r="W19" s="247"/>
      <c r="X19" s="307"/>
      <c r="Y19" s="307"/>
      <c r="Z19" s="320">
        <f t="shared" ref="Z19:Z20" si="5">ROUND(V19*W19*X19*Y19,0)</f>
        <v>0</v>
      </c>
    </row>
    <row r="20" spans="1:26" ht="34.5" customHeight="1">
      <c r="A20" s="543"/>
      <c r="B20" s="219" t="s">
        <v>273</v>
      </c>
      <c r="C20" s="205"/>
      <c r="D20" s="209"/>
      <c r="E20" s="247"/>
      <c r="F20" s="307"/>
      <c r="G20" s="307"/>
      <c r="H20" s="320">
        <f t="shared" si="3"/>
        <v>0</v>
      </c>
      <c r="I20" s="478"/>
      <c r="J20" s="544"/>
      <c r="K20" s="219" t="s">
        <v>273</v>
      </c>
      <c r="L20" s="205"/>
      <c r="M20" s="209"/>
      <c r="N20" s="247"/>
      <c r="O20" s="307"/>
      <c r="P20" s="307"/>
      <c r="Q20" s="320">
        <f t="shared" si="4"/>
        <v>0</v>
      </c>
      <c r="R20" s="478"/>
      <c r="S20" s="549"/>
      <c r="T20" s="219" t="s">
        <v>273</v>
      </c>
      <c r="U20" s="205"/>
      <c r="V20" s="209"/>
      <c r="W20" s="247"/>
      <c r="X20" s="307"/>
      <c r="Y20" s="307"/>
      <c r="Z20" s="320">
        <f t="shared" si="5"/>
        <v>0</v>
      </c>
    </row>
    <row r="21" spans="1:26" ht="34.5" customHeight="1">
      <c r="A21" s="543"/>
      <c r="B21" s="219" t="s">
        <v>276</v>
      </c>
      <c r="C21" s="304"/>
      <c r="D21" s="209"/>
      <c r="E21" s="247"/>
      <c r="F21" s="307"/>
      <c r="G21" s="307"/>
      <c r="H21" s="320">
        <v>0</v>
      </c>
      <c r="I21" s="478"/>
      <c r="J21" s="544"/>
      <c r="K21" s="219" t="s">
        <v>276</v>
      </c>
      <c r="L21" s="304"/>
      <c r="M21" s="209"/>
      <c r="N21" s="247"/>
      <c r="O21" s="307"/>
      <c r="P21" s="307"/>
      <c r="Q21" s="320">
        <v>0</v>
      </c>
      <c r="R21" s="478"/>
      <c r="S21" s="549"/>
      <c r="T21" s="219" t="s">
        <v>276</v>
      </c>
      <c r="U21" s="304"/>
      <c r="V21" s="209"/>
      <c r="W21" s="247"/>
      <c r="X21" s="307"/>
      <c r="Y21" s="307"/>
      <c r="Z21" s="320">
        <v>0</v>
      </c>
    </row>
    <row r="22" spans="1:26" ht="15.75" customHeight="1">
      <c r="A22" s="543"/>
      <c r="B22" s="308" t="s">
        <v>4</v>
      </c>
      <c r="C22" s="309"/>
      <c r="D22" s="310"/>
      <c r="E22" s="311"/>
      <c r="F22" s="312"/>
      <c r="G22" s="312"/>
      <c r="H22" s="310">
        <f>SUBTOTAL(9,H17:H21)</f>
        <v>0</v>
      </c>
      <c r="I22" s="477"/>
      <c r="J22" s="544"/>
      <c r="K22" s="308" t="s">
        <v>4</v>
      </c>
      <c r="L22" s="309"/>
      <c r="M22" s="310"/>
      <c r="N22" s="311"/>
      <c r="O22" s="312"/>
      <c r="P22" s="312"/>
      <c r="Q22" s="310">
        <f>SUBTOTAL(9,Q17:Q21)</f>
        <v>0</v>
      </c>
      <c r="R22" s="477"/>
      <c r="S22" s="549"/>
      <c r="T22" s="308" t="s">
        <v>4</v>
      </c>
      <c r="U22" s="309"/>
      <c r="V22" s="310"/>
      <c r="W22" s="311"/>
      <c r="X22" s="312"/>
      <c r="Y22" s="312"/>
      <c r="Z22" s="310">
        <f>SUBTOTAL(9,Z17:Z21)</f>
        <v>0</v>
      </c>
    </row>
    <row r="23" spans="1:26" ht="47.25" customHeight="1">
      <c r="A23" s="543" t="s">
        <v>223</v>
      </c>
      <c r="B23" s="304" t="s">
        <v>213</v>
      </c>
      <c r="C23" s="303"/>
      <c r="D23" s="209"/>
      <c r="E23" s="210"/>
      <c r="F23" s="307"/>
      <c r="G23" s="307"/>
      <c r="H23" s="209"/>
      <c r="I23" s="477"/>
      <c r="J23" s="544" t="s">
        <v>223</v>
      </c>
      <c r="K23" s="304" t="s">
        <v>213</v>
      </c>
      <c r="L23" s="303"/>
      <c r="M23" s="209"/>
      <c r="N23" s="210"/>
      <c r="O23" s="307"/>
      <c r="P23" s="307"/>
      <c r="Q23" s="209"/>
      <c r="R23" s="477"/>
      <c r="S23" s="549" t="s">
        <v>223</v>
      </c>
      <c r="T23" s="304" t="s">
        <v>213</v>
      </c>
      <c r="U23" s="303"/>
      <c r="V23" s="209"/>
      <c r="W23" s="210"/>
      <c r="X23" s="307"/>
      <c r="Y23" s="307"/>
      <c r="Z23" s="209"/>
    </row>
    <row r="24" spans="1:26" ht="34.5" customHeight="1">
      <c r="A24" s="543"/>
      <c r="B24" s="219" t="s">
        <v>208</v>
      </c>
      <c r="C24" s="205"/>
      <c r="D24" s="209"/>
      <c r="E24" s="247"/>
      <c r="F24" s="307"/>
      <c r="G24" s="307"/>
      <c r="H24" s="320">
        <f>ROUND(D24*E24*G24,0)</f>
        <v>0</v>
      </c>
      <c r="I24" s="478"/>
      <c r="J24" s="544"/>
      <c r="K24" s="219" t="s">
        <v>208</v>
      </c>
      <c r="L24" s="205"/>
      <c r="M24" s="209"/>
      <c r="N24" s="247"/>
      <c r="O24" s="307"/>
      <c r="P24" s="307"/>
      <c r="Q24" s="320">
        <f>ROUND(M24*N24*P24,0)</f>
        <v>0</v>
      </c>
      <c r="R24" s="478"/>
      <c r="S24" s="549"/>
      <c r="T24" s="219" t="s">
        <v>208</v>
      </c>
      <c r="U24" s="205"/>
      <c r="V24" s="209"/>
      <c r="W24" s="247"/>
      <c r="X24" s="307"/>
      <c r="Y24" s="307"/>
      <c r="Z24" s="320">
        <f>ROUND(V24*W24*Y24,0)</f>
        <v>0</v>
      </c>
    </row>
    <row r="25" spans="1:26" ht="34.5" customHeight="1">
      <c r="A25" s="543"/>
      <c r="B25" s="219" t="s">
        <v>209</v>
      </c>
      <c r="C25" s="205"/>
      <c r="D25" s="209"/>
      <c r="E25" s="247"/>
      <c r="F25" s="307"/>
      <c r="G25" s="307"/>
      <c r="H25" s="320">
        <f>ROUND(D25*E25*F25*G25,0)</f>
        <v>0</v>
      </c>
      <c r="I25" s="478"/>
      <c r="J25" s="544"/>
      <c r="K25" s="219" t="s">
        <v>209</v>
      </c>
      <c r="L25" s="205"/>
      <c r="M25" s="209"/>
      <c r="N25" s="247"/>
      <c r="O25" s="307"/>
      <c r="P25" s="307"/>
      <c r="Q25" s="320">
        <f>ROUND(M25*N25*O25*P25,0)</f>
        <v>0</v>
      </c>
      <c r="R25" s="478"/>
      <c r="S25" s="549"/>
      <c r="T25" s="219" t="s">
        <v>209</v>
      </c>
      <c r="U25" s="205"/>
      <c r="V25" s="209"/>
      <c r="W25" s="247"/>
      <c r="X25" s="307"/>
      <c r="Y25" s="307"/>
      <c r="Z25" s="320">
        <f>ROUND(V25*W25*X25*Y25,0)</f>
        <v>0</v>
      </c>
    </row>
    <row r="26" spans="1:26" ht="34.5" customHeight="1">
      <c r="A26" s="543"/>
      <c r="B26" s="219" t="s">
        <v>272</v>
      </c>
      <c r="C26" s="205"/>
      <c r="D26" s="209"/>
      <c r="E26" s="247"/>
      <c r="F26" s="307"/>
      <c r="G26" s="307"/>
      <c r="H26" s="320">
        <f t="shared" ref="H26:H28" si="6">ROUND(D26*E26*F26*G26,0)</f>
        <v>0</v>
      </c>
      <c r="I26" s="478"/>
      <c r="J26" s="544"/>
      <c r="K26" s="219" t="s">
        <v>272</v>
      </c>
      <c r="L26" s="205"/>
      <c r="M26" s="209"/>
      <c r="N26" s="247"/>
      <c r="O26" s="307"/>
      <c r="P26" s="307"/>
      <c r="Q26" s="320">
        <f t="shared" ref="Q26:Q28" si="7">ROUND(M26*N26*O26*P26,0)</f>
        <v>0</v>
      </c>
      <c r="R26" s="478"/>
      <c r="S26" s="549"/>
      <c r="T26" s="219" t="s">
        <v>272</v>
      </c>
      <c r="U26" s="205"/>
      <c r="V26" s="209"/>
      <c r="W26" s="247"/>
      <c r="X26" s="307"/>
      <c r="Y26" s="307"/>
      <c r="Z26" s="320">
        <f t="shared" ref="Z26:Z28" si="8">ROUND(V26*W26*X26*Y26,0)</f>
        <v>0</v>
      </c>
    </row>
    <row r="27" spans="1:26" ht="34.5" customHeight="1">
      <c r="A27" s="543"/>
      <c r="B27" s="219" t="s">
        <v>273</v>
      </c>
      <c r="C27" s="205"/>
      <c r="D27" s="209"/>
      <c r="E27" s="247"/>
      <c r="F27" s="307"/>
      <c r="G27" s="307"/>
      <c r="H27" s="320">
        <f t="shared" si="6"/>
        <v>0</v>
      </c>
      <c r="I27" s="478"/>
      <c r="J27" s="544"/>
      <c r="K27" s="219" t="s">
        <v>273</v>
      </c>
      <c r="L27" s="205"/>
      <c r="M27" s="209"/>
      <c r="N27" s="247"/>
      <c r="O27" s="307"/>
      <c r="P27" s="307"/>
      <c r="Q27" s="320">
        <f t="shared" si="7"/>
        <v>0</v>
      </c>
      <c r="R27" s="478"/>
      <c r="S27" s="549"/>
      <c r="T27" s="219" t="s">
        <v>273</v>
      </c>
      <c r="U27" s="205"/>
      <c r="V27" s="209"/>
      <c r="W27" s="247"/>
      <c r="X27" s="307"/>
      <c r="Y27" s="307"/>
      <c r="Z27" s="320">
        <f t="shared" si="8"/>
        <v>0</v>
      </c>
    </row>
    <row r="28" spans="1:26" ht="34.5" customHeight="1">
      <c r="A28" s="543"/>
      <c r="B28" s="219" t="s">
        <v>276</v>
      </c>
      <c r="C28" s="304"/>
      <c r="D28" s="209"/>
      <c r="E28" s="247"/>
      <c r="F28" s="307"/>
      <c r="G28" s="307"/>
      <c r="H28" s="320">
        <f t="shared" si="6"/>
        <v>0</v>
      </c>
      <c r="I28" s="478"/>
      <c r="J28" s="544"/>
      <c r="K28" s="219" t="s">
        <v>276</v>
      </c>
      <c r="L28" s="304"/>
      <c r="M28" s="209"/>
      <c r="N28" s="247"/>
      <c r="O28" s="307"/>
      <c r="P28" s="307"/>
      <c r="Q28" s="320">
        <f t="shared" si="7"/>
        <v>0</v>
      </c>
      <c r="R28" s="478"/>
      <c r="S28" s="549"/>
      <c r="T28" s="219" t="s">
        <v>276</v>
      </c>
      <c r="U28" s="304"/>
      <c r="V28" s="209"/>
      <c r="W28" s="247"/>
      <c r="X28" s="307"/>
      <c r="Y28" s="307"/>
      <c r="Z28" s="320">
        <f t="shared" si="8"/>
        <v>0</v>
      </c>
    </row>
    <row r="29" spans="1:26" ht="17.25" customHeight="1">
      <c r="A29" s="543"/>
      <c r="B29" s="308" t="s">
        <v>4</v>
      </c>
      <c r="C29" s="309"/>
      <c r="D29" s="310"/>
      <c r="E29" s="311"/>
      <c r="F29" s="312"/>
      <c r="G29" s="312"/>
      <c r="H29" s="310">
        <v>0</v>
      </c>
      <c r="I29" s="477"/>
      <c r="J29" s="544"/>
      <c r="K29" s="308" t="s">
        <v>4</v>
      </c>
      <c r="L29" s="309"/>
      <c r="M29" s="310"/>
      <c r="N29" s="311"/>
      <c r="O29" s="312"/>
      <c r="P29" s="312"/>
      <c r="Q29" s="310">
        <v>0</v>
      </c>
      <c r="R29" s="477"/>
      <c r="S29" s="549"/>
      <c r="T29" s="308" t="s">
        <v>4</v>
      </c>
      <c r="U29" s="309"/>
      <c r="V29" s="310"/>
      <c r="W29" s="311"/>
      <c r="X29" s="312"/>
      <c r="Y29" s="312"/>
      <c r="Z29" s="310">
        <v>0</v>
      </c>
    </row>
    <row r="30" spans="1:26" ht="54" customHeight="1">
      <c r="A30" s="543" t="s">
        <v>224</v>
      </c>
      <c r="B30" s="304" t="s">
        <v>213</v>
      </c>
      <c r="C30" s="303"/>
      <c r="D30" s="209"/>
      <c r="E30" s="210"/>
      <c r="F30" s="307"/>
      <c r="G30" s="307"/>
      <c r="H30" s="209"/>
      <c r="I30" s="477"/>
      <c r="J30" s="544" t="s">
        <v>224</v>
      </c>
      <c r="K30" s="304" t="s">
        <v>213</v>
      </c>
      <c r="L30" s="303"/>
      <c r="M30" s="209"/>
      <c r="N30" s="210"/>
      <c r="O30" s="307"/>
      <c r="P30" s="307"/>
      <c r="Q30" s="209"/>
      <c r="R30" s="477"/>
      <c r="S30" s="549" t="s">
        <v>224</v>
      </c>
      <c r="T30" s="304" t="s">
        <v>213</v>
      </c>
      <c r="U30" s="303"/>
      <c r="V30" s="209"/>
      <c r="W30" s="210"/>
      <c r="X30" s="307"/>
      <c r="Y30" s="307"/>
      <c r="Z30" s="209"/>
    </row>
    <row r="31" spans="1:26" ht="34.5" customHeight="1">
      <c r="A31" s="543"/>
      <c r="B31" s="219" t="s">
        <v>208</v>
      </c>
      <c r="C31" s="205"/>
      <c r="D31" s="209"/>
      <c r="E31" s="247"/>
      <c r="F31" s="307"/>
      <c r="G31" s="307"/>
      <c r="H31" s="320">
        <f>ROUND(D31*E31*G31,0)</f>
        <v>0</v>
      </c>
      <c r="I31" s="478"/>
      <c r="J31" s="544"/>
      <c r="K31" s="219" t="s">
        <v>208</v>
      </c>
      <c r="L31" s="205"/>
      <c r="M31" s="209"/>
      <c r="N31" s="247"/>
      <c r="O31" s="307"/>
      <c r="P31" s="307"/>
      <c r="Q31" s="320">
        <f>ROUND(M31*N31*P31,0)</f>
        <v>0</v>
      </c>
      <c r="R31" s="478"/>
      <c r="S31" s="549"/>
      <c r="T31" s="219" t="s">
        <v>208</v>
      </c>
      <c r="U31" s="205"/>
      <c r="V31" s="209"/>
      <c r="W31" s="247"/>
      <c r="X31" s="307"/>
      <c r="Y31" s="307"/>
      <c r="Z31" s="320">
        <f>ROUND(V31*W31*Y31,0)</f>
        <v>0</v>
      </c>
    </row>
    <row r="32" spans="1:26" ht="34.5" customHeight="1">
      <c r="A32" s="543"/>
      <c r="B32" s="219" t="s">
        <v>209</v>
      </c>
      <c r="C32" s="205"/>
      <c r="D32" s="209"/>
      <c r="E32" s="247"/>
      <c r="F32" s="307"/>
      <c r="G32" s="307"/>
      <c r="H32" s="320">
        <f>ROUND(D32*E32*F32*G32,0)</f>
        <v>0</v>
      </c>
      <c r="I32" s="478"/>
      <c r="J32" s="544"/>
      <c r="K32" s="219" t="s">
        <v>209</v>
      </c>
      <c r="L32" s="205"/>
      <c r="M32" s="209"/>
      <c r="N32" s="247"/>
      <c r="O32" s="307"/>
      <c r="P32" s="307"/>
      <c r="Q32" s="320">
        <f>ROUND(M32*N32*O32*P32,0)</f>
        <v>0</v>
      </c>
      <c r="R32" s="478"/>
      <c r="S32" s="549"/>
      <c r="T32" s="219" t="s">
        <v>209</v>
      </c>
      <c r="U32" s="205"/>
      <c r="V32" s="209"/>
      <c r="W32" s="247"/>
      <c r="X32" s="307"/>
      <c r="Y32" s="307"/>
      <c r="Z32" s="320">
        <f>ROUND(V32*W32*X32*Y32,0)</f>
        <v>0</v>
      </c>
    </row>
    <row r="33" spans="1:26" ht="34.5" customHeight="1">
      <c r="A33" s="543"/>
      <c r="B33" s="219" t="s">
        <v>272</v>
      </c>
      <c r="C33" s="205"/>
      <c r="D33" s="209"/>
      <c r="E33" s="247"/>
      <c r="F33" s="307"/>
      <c r="G33" s="307"/>
      <c r="H33" s="320">
        <f t="shared" ref="H33:H35" si="9">ROUND(D33*E33*F33*G33,0)</f>
        <v>0</v>
      </c>
      <c r="I33" s="478"/>
      <c r="J33" s="544"/>
      <c r="K33" s="219" t="s">
        <v>272</v>
      </c>
      <c r="L33" s="205"/>
      <c r="M33" s="209"/>
      <c r="N33" s="247"/>
      <c r="O33" s="307"/>
      <c r="P33" s="307"/>
      <c r="Q33" s="320">
        <f t="shared" ref="Q33:Q35" si="10">ROUND(M33*N33*O33*P33,0)</f>
        <v>0</v>
      </c>
      <c r="R33" s="478"/>
      <c r="S33" s="549"/>
      <c r="T33" s="219" t="s">
        <v>272</v>
      </c>
      <c r="U33" s="205"/>
      <c r="V33" s="209"/>
      <c r="W33" s="247"/>
      <c r="X33" s="307"/>
      <c r="Y33" s="307"/>
      <c r="Z33" s="320">
        <f t="shared" ref="Z33:Z35" si="11">ROUND(V33*W33*X33*Y33,0)</f>
        <v>0</v>
      </c>
    </row>
    <row r="34" spans="1:26" ht="34.5" customHeight="1">
      <c r="A34" s="543"/>
      <c r="B34" s="219" t="s">
        <v>273</v>
      </c>
      <c r="C34" s="205"/>
      <c r="D34" s="209"/>
      <c r="E34" s="247"/>
      <c r="F34" s="307"/>
      <c r="G34" s="307"/>
      <c r="H34" s="320">
        <f t="shared" si="9"/>
        <v>0</v>
      </c>
      <c r="I34" s="478"/>
      <c r="J34" s="544"/>
      <c r="K34" s="219" t="s">
        <v>273</v>
      </c>
      <c r="L34" s="205"/>
      <c r="M34" s="209"/>
      <c r="N34" s="247"/>
      <c r="O34" s="307"/>
      <c r="P34" s="307"/>
      <c r="Q34" s="320">
        <f t="shared" si="10"/>
        <v>0</v>
      </c>
      <c r="R34" s="478"/>
      <c r="S34" s="549"/>
      <c r="T34" s="219" t="s">
        <v>273</v>
      </c>
      <c r="U34" s="205"/>
      <c r="V34" s="209"/>
      <c r="W34" s="247"/>
      <c r="X34" s="307"/>
      <c r="Y34" s="307"/>
      <c r="Z34" s="320">
        <f t="shared" si="11"/>
        <v>0</v>
      </c>
    </row>
    <row r="35" spans="1:26" ht="34.5" customHeight="1">
      <c r="A35" s="543"/>
      <c r="B35" s="219" t="s">
        <v>276</v>
      </c>
      <c r="C35" s="304"/>
      <c r="D35" s="209"/>
      <c r="E35" s="247"/>
      <c r="F35" s="307"/>
      <c r="G35" s="307"/>
      <c r="H35" s="320">
        <f t="shared" si="9"/>
        <v>0</v>
      </c>
      <c r="I35" s="478"/>
      <c r="J35" s="544"/>
      <c r="K35" s="219" t="s">
        <v>276</v>
      </c>
      <c r="L35" s="304"/>
      <c r="M35" s="209"/>
      <c r="N35" s="247"/>
      <c r="O35" s="307"/>
      <c r="P35" s="307"/>
      <c r="Q35" s="320">
        <f t="shared" si="10"/>
        <v>0</v>
      </c>
      <c r="R35" s="478"/>
      <c r="S35" s="549"/>
      <c r="T35" s="219" t="s">
        <v>276</v>
      </c>
      <c r="U35" s="304"/>
      <c r="V35" s="209"/>
      <c r="W35" s="247"/>
      <c r="X35" s="307"/>
      <c r="Y35" s="307"/>
      <c r="Z35" s="320">
        <f t="shared" si="11"/>
        <v>0</v>
      </c>
    </row>
    <row r="36" spans="1:26" ht="18" customHeight="1">
      <c r="A36" s="543"/>
      <c r="B36" s="308" t="s">
        <v>4</v>
      </c>
      <c r="C36" s="309"/>
      <c r="D36" s="310"/>
      <c r="E36" s="311"/>
      <c r="F36" s="312"/>
      <c r="G36" s="312"/>
      <c r="H36" s="310">
        <f>SUBTOTAL(9,H31:H35)</f>
        <v>0</v>
      </c>
      <c r="I36" s="477"/>
      <c r="J36" s="544"/>
      <c r="K36" s="308" t="s">
        <v>4</v>
      </c>
      <c r="L36" s="309"/>
      <c r="M36" s="310"/>
      <c r="N36" s="311"/>
      <c r="O36" s="312"/>
      <c r="P36" s="312"/>
      <c r="Q36" s="310">
        <f>SUBTOTAL(9,Q31:Q35)</f>
        <v>0</v>
      </c>
      <c r="R36" s="477"/>
      <c r="S36" s="549"/>
      <c r="T36" s="308" t="s">
        <v>4</v>
      </c>
      <c r="U36" s="309"/>
      <c r="V36" s="310"/>
      <c r="W36" s="311"/>
      <c r="X36" s="312"/>
      <c r="Y36" s="312"/>
      <c r="Z36" s="310">
        <f>SUBTOTAL(9,Z31:Z35)</f>
        <v>0</v>
      </c>
    </row>
    <row r="37" spans="1:26" ht="53.25" hidden="1" customHeight="1" outlineLevel="1">
      <c r="A37" s="543" t="s">
        <v>225</v>
      </c>
      <c r="B37" s="304" t="s">
        <v>213</v>
      </c>
      <c r="C37" s="303"/>
      <c r="D37" s="209"/>
      <c r="E37" s="210"/>
      <c r="F37" s="307"/>
      <c r="G37" s="307"/>
      <c r="H37" s="209"/>
      <c r="I37" s="477"/>
      <c r="J37" s="544" t="s">
        <v>225</v>
      </c>
      <c r="K37" s="304" t="s">
        <v>213</v>
      </c>
      <c r="L37" s="303"/>
      <c r="M37" s="209"/>
      <c r="N37" s="210"/>
      <c r="O37" s="307"/>
      <c r="P37" s="307"/>
      <c r="Q37" s="209"/>
      <c r="R37" s="477"/>
      <c r="S37" s="549" t="s">
        <v>225</v>
      </c>
      <c r="T37" s="304" t="s">
        <v>213</v>
      </c>
      <c r="U37" s="303"/>
      <c r="V37" s="209"/>
      <c r="W37" s="210"/>
      <c r="X37" s="307"/>
      <c r="Y37" s="307"/>
      <c r="Z37" s="209"/>
    </row>
    <row r="38" spans="1:26" ht="34.5" hidden="1" customHeight="1" outlineLevel="1">
      <c r="A38" s="543"/>
      <c r="B38" s="219" t="s">
        <v>208</v>
      </c>
      <c r="C38" s="205"/>
      <c r="D38" s="209"/>
      <c r="E38" s="247"/>
      <c r="F38" s="307"/>
      <c r="G38" s="307"/>
      <c r="H38" s="320">
        <f>ROUND(D38*E38*G38,0)</f>
        <v>0</v>
      </c>
      <c r="I38" s="478"/>
      <c r="J38" s="544"/>
      <c r="K38" s="219" t="s">
        <v>208</v>
      </c>
      <c r="L38" s="205"/>
      <c r="M38" s="209"/>
      <c r="N38" s="247"/>
      <c r="O38" s="307"/>
      <c r="P38" s="307"/>
      <c r="Q38" s="320">
        <f>ROUND(M38*N38*P38,0)</f>
        <v>0</v>
      </c>
      <c r="R38" s="478"/>
      <c r="S38" s="549"/>
      <c r="T38" s="219" t="s">
        <v>208</v>
      </c>
      <c r="U38" s="205"/>
      <c r="V38" s="209"/>
      <c r="W38" s="247"/>
      <c r="X38" s="307"/>
      <c r="Y38" s="307"/>
      <c r="Z38" s="320">
        <f>ROUND(V38*W38*Y38,0)</f>
        <v>0</v>
      </c>
    </row>
    <row r="39" spans="1:26" ht="34.5" hidden="1" customHeight="1" outlineLevel="1">
      <c r="A39" s="543"/>
      <c r="B39" s="219" t="s">
        <v>209</v>
      </c>
      <c r="C39" s="205"/>
      <c r="D39" s="209"/>
      <c r="E39" s="247"/>
      <c r="F39" s="307"/>
      <c r="G39" s="307"/>
      <c r="H39" s="320">
        <f>ROUND(D39*E39*F39*G39,0)</f>
        <v>0</v>
      </c>
      <c r="I39" s="478"/>
      <c r="J39" s="544"/>
      <c r="K39" s="219" t="s">
        <v>209</v>
      </c>
      <c r="L39" s="205"/>
      <c r="M39" s="209"/>
      <c r="N39" s="247"/>
      <c r="O39" s="307"/>
      <c r="P39" s="307"/>
      <c r="Q39" s="320">
        <f>ROUND(M39*N39*O39*P39,0)</f>
        <v>0</v>
      </c>
      <c r="R39" s="478"/>
      <c r="S39" s="549"/>
      <c r="T39" s="219" t="s">
        <v>209</v>
      </c>
      <c r="U39" s="205"/>
      <c r="V39" s="209"/>
      <c r="W39" s="247"/>
      <c r="X39" s="307"/>
      <c r="Y39" s="307"/>
      <c r="Z39" s="320">
        <f>ROUND(V39*W39*X39*Y39,0)</f>
        <v>0</v>
      </c>
    </row>
    <row r="40" spans="1:26" ht="34.5" hidden="1" customHeight="1" outlineLevel="1">
      <c r="A40" s="543"/>
      <c r="B40" s="219" t="s">
        <v>272</v>
      </c>
      <c r="C40" s="205"/>
      <c r="D40" s="209"/>
      <c r="E40" s="247"/>
      <c r="F40" s="307"/>
      <c r="G40" s="307"/>
      <c r="H40" s="320">
        <f t="shared" ref="H40:H42" si="12">ROUND(D40*E40*F40*G40,0)</f>
        <v>0</v>
      </c>
      <c r="I40" s="478"/>
      <c r="J40" s="544"/>
      <c r="K40" s="219" t="s">
        <v>272</v>
      </c>
      <c r="L40" s="205"/>
      <c r="M40" s="209"/>
      <c r="N40" s="247"/>
      <c r="O40" s="307"/>
      <c r="P40" s="307"/>
      <c r="Q40" s="320">
        <f t="shared" ref="Q40:Q42" si="13">ROUND(M40*N40*O40*P40,0)</f>
        <v>0</v>
      </c>
      <c r="R40" s="478"/>
      <c r="S40" s="549"/>
      <c r="T40" s="219" t="s">
        <v>272</v>
      </c>
      <c r="U40" s="205"/>
      <c r="V40" s="209"/>
      <c r="W40" s="247"/>
      <c r="X40" s="307"/>
      <c r="Y40" s="307"/>
      <c r="Z40" s="320">
        <f t="shared" ref="Z40:Z42" si="14">ROUND(V40*W40*X40*Y40,0)</f>
        <v>0</v>
      </c>
    </row>
    <row r="41" spans="1:26" ht="34.5" hidden="1" customHeight="1" outlineLevel="1">
      <c r="A41" s="543"/>
      <c r="B41" s="219" t="s">
        <v>273</v>
      </c>
      <c r="C41" s="205"/>
      <c r="D41" s="209"/>
      <c r="E41" s="247"/>
      <c r="F41" s="307"/>
      <c r="G41" s="307"/>
      <c r="H41" s="320">
        <f t="shared" si="12"/>
        <v>0</v>
      </c>
      <c r="I41" s="478"/>
      <c r="J41" s="544"/>
      <c r="K41" s="219" t="s">
        <v>273</v>
      </c>
      <c r="L41" s="205"/>
      <c r="M41" s="209"/>
      <c r="N41" s="247"/>
      <c r="O41" s="307"/>
      <c r="P41" s="307"/>
      <c r="Q41" s="320">
        <f t="shared" si="13"/>
        <v>0</v>
      </c>
      <c r="R41" s="478"/>
      <c r="S41" s="549"/>
      <c r="T41" s="219" t="s">
        <v>273</v>
      </c>
      <c r="U41" s="205"/>
      <c r="V41" s="209"/>
      <c r="W41" s="247"/>
      <c r="X41" s="307"/>
      <c r="Y41" s="307"/>
      <c r="Z41" s="320">
        <f t="shared" si="14"/>
        <v>0</v>
      </c>
    </row>
    <row r="42" spans="1:26" ht="34.5" hidden="1" customHeight="1" outlineLevel="1">
      <c r="A42" s="543"/>
      <c r="B42" s="219" t="s">
        <v>276</v>
      </c>
      <c r="C42" s="304"/>
      <c r="D42" s="209"/>
      <c r="E42" s="247"/>
      <c r="F42" s="307"/>
      <c r="G42" s="307"/>
      <c r="H42" s="320">
        <f t="shared" si="12"/>
        <v>0</v>
      </c>
      <c r="I42" s="478"/>
      <c r="J42" s="544"/>
      <c r="K42" s="219" t="s">
        <v>276</v>
      </c>
      <c r="L42" s="304"/>
      <c r="M42" s="209"/>
      <c r="N42" s="247"/>
      <c r="O42" s="307"/>
      <c r="P42" s="307"/>
      <c r="Q42" s="320">
        <f t="shared" si="13"/>
        <v>0</v>
      </c>
      <c r="R42" s="478"/>
      <c r="S42" s="549"/>
      <c r="T42" s="219" t="s">
        <v>276</v>
      </c>
      <c r="U42" s="304"/>
      <c r="V42" s="209"/>
      <c r="W42" s="247"/>
      <c r="X42" s="307"/>
      <c r="Y42" s="307"/>
      <c r="Z42" s="320">
        <f t="shared" si="14"/>
        <v>0</v>
      </c>
    </row>
    <row r="43" spans="1:26" ht="14.25" hidden="1" customHeight="1" outlineLevel="1">
      <c r="A43" s="543"/>
      <c r="B43" s="308" t="s">
        <v>4</v>
      </c>
      <c r="C43" s="309"/>
      <c r="D43" s="310"/>
      <c r="E43" s="311"/>
      <c r="F43" s="312"/>
      <c r="G43" s="312"/>
      <c r="H43" s="310">
        <f>SUBTOTAL(9,H38:H42)</f>
        <v>0</v>
      </c>
      <c r="I43" s="477"/>
      <c r="J43" s="544"/>
      <c r="K43" s="308" t="s">
        <v>4</v>
      </c>
      <c r="L43" s="309"/>
      <c r="M43" s="310"/>
      <c r="N43" s="311"/>
      <c r="O43" s="312"/>
      <c r="P43" s="312"/>
      <c r="Q43" s="310">
        <f>SUBTOTAL(9,Q38:Q42)</f>
        <v>0</v>
      </c>
      <c r="R43" s="477"/>
      <c r="S43" s="549"/>
      <c r="T43" s="308" t="s">
        <v>4</v>
      </c>
      <c r="U43" s="309"/>
      <c r="V43" s="310"/>
      <c r="W43" s="311"/>
      <c r="X43" s="312"/>
      <c r="Y43" s="312"/>
      <c r="Z43" s="310">
        <f>SUBTOTAL(9,Z38:Z42)</f>
        <v>0</v>
      </c>
    </row>
    <row r="44" spans="1:26" ht="54" hidden="1" customHeight="1" outlineLevel="1">
      <c r="A44" s="543" t="s">
        <v>226</v>
      </c>
      <c r="B44" s="304" t="s">
        <v>213</v>
      </c>
      <c r="C44" s="303"/>
      <c r="D44" s="209"/>
      <c r="E44" s="210"/>
      <c r="F44" s="307"/>
      <c r="G44" s="307"/>
      <c r="H44" s="209"/>
      <c r="I44" s="477"/>
      <c r="J44" s="544" t="s">
        <v>226</v>
      </c>
      <c r="K44" s="304" t="s">
        <v>213</v>
      </c>
      <c r="L44" s="303"/>
      <c r="M44" s="209"/>
      <c r="N44" s="210"/>
      <c r="O44" s="307"/>
      <c r="P44" s="307"/>
      <c r="Q44" s="209"/>
      <c r="R44" s="477"/>
      <c r="S44" s="549" t="s">
        <v>226</v>
      </c>
      <c r="T44" s="304" t="s">
        <v>213</v>
      </c>
      <c r="U44" s="303"/>
      <c r="V44" s="209"/>
      <c r="W44" s="210"/>
      <c r="X44" s="307"/>
      <c r="Y44" s="307"/>
      <c r="Z44" s="209"/>
    </row>
    <row r="45" spans="1:26" ht="34.5" hidden="1" customHeight="1" outlineLevel="1">
      <c r="A45" s="543"/>
      <c r="B45" s="219" t="s">
        <v>208</v>
      </c>
      <c r="C45" s="205"/>
      <c r="D45" s="209"/>
      <c r="E45" s="247"/>
      <c r="F45" s="307"/>
      <c r="G45" s="307"/>
      <c r="H45" s="320">
        <f>ROUND(D45*E45*G45,0)</f>
        <v>0</v>
      </c>
      <c r="I45" s="478"/>
      <c r="J45" s="544"/>
      <c r="K45" s="219" t="s">
        <v>208</v>
      </c>
      <c r="L45" s="205"/>
      <c r="M45" s="209"/>
      <c r="N45" s="247"/>
      <c r="O45" s="307"/>
      <c r="P45" s="307"/>
      <c r="Q45" s="320">
        <f>ROUND(M45*N45*P45,0)</f>
        <v>0</v>
      </c>
      <c r="R45" s="478"/>
      <c r="S45" s="549"/>
      <c r="T45" s="219" t="s">
        <v>208</v>
      </c>
      <c r="U45" s="205"/>
      <c r="V45" s="209"/>
      <c r="W45" s="247"/>
      <c r="X45" s="307"/>
      <c r="Y45" s="307"/>
      <c r="Z45" s="320">
        <f>ROUND(V45*W45*Y45,0)</f>
        <v>0</v>
      </c>
    </row>
    <row r="46" spans="1:26" ht="34.5" hidden="1" customHeight="1" outlineLevel="1">
      <c r="A46" s="543"/>
      <c r="B46" s="219" t="s">
        <v>209</v>
      </c>
      <c r="C46" s="205"/>
      <c r="D46" s="209"/>
      <c r="E46" s="247"/>
      <c r="F46" s="307"/>
      <c r="G46" s="307"/>
      <c r="H46" s="320">
        <f>ROUND(D46*E46*F46*G46,0)</f>
        <v>0</v>
      </c>
      <c r="I46" s="478"/>
      <c r="J46" s="544"/>
      <c r="K46" s="219" t="s">
        <v>209</v>
      </c>
      <c r="L46" s="205"/>
      <c r="M46" s="209"/>
      <c r="N46" s="247"/>
      <c r="O46" s="307"/>
      <c r="P46" s="307"/>
      <c r="Q46" s="320">
        <f>ROUND(M46*N46*O46*P46,0)</f>
        <v>0</v>
      </c>
      <c r="R46" s="478"/>
      <c r="S46" s="549"/>
      <c r="T46" s="219" t="s">
        <v>209</v>
      </c>
      <c r="U46" s="205"/>
      <c r="V46" s="209"/>
      <c r="W46" s="247"/>
      <c r="X46" s="307"/>
      <c r="Y46" s="307"/>
      <c r="Z46" s="320">
        <f>ROUND(V46*W46*X46*Y46,0)</f>
        <v>0</v>
      </c>
    </row>
    <row r="47" spans="1:26" ht="34.5" hidden="1" customHeight="1" outlineLevel="1">
      <c r="A47" s="543"/>
      <c r="B47" s="219" t="s">
        <v>272</v>
      </c>
      <c r="C47" s="205"/>
      <c r="D47" s="209"/>
      <c r="E47" s="247"/>
      <c r="F47" s="307"/>
      <c r="G47" s="307"/>
      <c r="H47" s="320">
        <f t="shared" ref="H47:H49" si="15">ROUND(D47*E47*F47*G47,0)</f>
        <v>0</v>
      </c>
      <c r="I47" s="478"/>
      <c r="J47" s="544"/>
      <c r="K47" s="219" t="s">
        <v>272</v>
      </c>
      <c r="L47" s="205"/>
      <c r="M47" s="209"/>
      <c r="N47" s="247"/>
      <c r="O47" s="307"/>
      <c r="P47" s="307"/>
      <c r="Q47" s="320">
        <f t="shared" ref="Q47:Q49" si="16">ROUND(M47*N47*O47*P47,0)</f>
        <v>0</v>
      </c>
      <c r="R47" s="478"/>
      <c r="S47" s="549"/>
      <c r="T47" s="219" t="s">
        <v>272</v>
      </c>
      <c r="U47" s="205"/>
      <c r="V47" s="209"/>
      <c r="W47" s="247"/>
      <c r="X47" s="307"/>
      <c r="Y47" s="307"/>
      <c r="Z47" s="320">
        <f t="shared" ref="Z47:Z49" si="17">ROUND(V47*W47*X47*Y47,0)</f>
        <v>0</v>
      </c>
    </row>
    <row r="48" spans="1:26" ht="34.5" hidden="1" customHeight="1" outlineLevel="1">
      <c r="A48" s="543"/>
      <c r="B48" s="219" t="s">
        <v>273</v>
      </c>
      <c r="C48" s="205"/>
      <c r="D48" s="209"/>
      <c r="E48" s="247"/>
      <c r="F48" s="307"/>
      <c r="G48" s="307"/>
      <c r="H48" s="320">
        <f t="shared" si="15"/>
        <v>0</v>
      </c>
      <c r="I48" s="478"/>
      <c r="J48" s="544"/>
      <c r="K48" s="219" t="s">
        <v>273</v>
      </c>
      <c r="L48" s="205"/>
      <c r="M48" s="209"/>
      <c r="N48" s="247"/>
      <c r="O48" s="307"/>
      <c r="P48" s="307"/>
      <c r="Q48" s="320">
        <f t="shared" si="16"/>
        <v>0</v>
      </c>
      <c r="R48" s="478"/>
      <c r="S48" s="549"/>
      <c r="T48" s="219" t="s">
        <v>273</v>
      </c>
      <c r="U48" s="205"/>
      <c r="V48" s="209"/>
      <c r="W48" s="247"/>
      <c r="X48" s="307"/>
      <c r="Y48" s="307"/>
      <c r="Z48" s="320">
        <f t="shared" si="17"/>
        <v>0</v>
      </c>
    </row>
    <row r="49" spans="1:26" ht="34.5" hidden="1" customHeight="1" outlineLevel="1">
      <c r="A49" s="543"/>
      <c r="B49" s="219" t="s">
        <v>276</v>
      </c>
      <c r="C49" s="304"/>
      <c r="D49" s="209"/>
      <c r="E49" s="247"/>
      <c r="F49" s="307"/>
      <c r="G49" s="307"/>
      <c r="H49" s="320">
        <f t="shared" si="15"/>
        <v>0</v>
      </c>
      <c r="I49" s="478"/>
      <c r="J49" s="544"/>
      <c r="K49" s="219" t="s">
        <v>276</v>
      </c>
      <c r="L49" s="304"/>
      <c r="M49" s="209"/>
      <c r="N49" s="247"/>
      <c r="O49" s="307"/>
      <c r="P49" s="307"/>
      <c r="Q49" s="320">
        <f t="shared" si="16"/>
        <v>0</v>
      </c>
      <c r="R49" s="478"/>
      <c r="S49" s="549"/>
      <c r="T49" s="219" t="s">
        <v>276</v>
      </c>
      <c r="U49" s="304"/>
      <c r="V49" s="209"/>
      <c r="W49" s="247"/>
      <c r="X49" s="307"/>
      <c r="Y49" s="307"/>
      <c r="Z49" s="320">
        <f t="shared" si="17"/>
        <v>0</v>
      </c>
    </row>
    <row r="50" spans="1:26" ht="18" hidden="1" customHeight="1" outlineLevel="1">
      <c r="A50" s="543"/>
      <c r="B50" s="308" t="s">
        <v>4</v>
      </c>
      <c r="C50" s="309"/>
      <c r="D50" s="310"/>
      <c r="E50" s="311"/>
      <c r="F50" s="312"/>
      <c r="G50" s="312"/>
      <c r="H50" s="310">
        <f>SUBTOTAL(9,H45:H49)</f>
        <v>0</v>
      </c>
      <c r="I50" s="477"/>
      <c r="J50" s="544"/>
      <c r="K50" s="308" t="s">
        <v>4</v>
      </c>
      <c r="L50" s="309"/>
      <c r="M50" s="310"/>
      <c r="N50" s="311"/>
      <c r="O50" s="312"/>
      <c r="P50" s="312"/>
      <c r="Q50" s="310">
        <f>SUBTOTAL(9,Q45:Q49)</f>
        <v>0</v>
      </c>
      <c r="R50" s="477"/>
      <c r="S50" s="549"/>
      <c r="T50" s="308" t="s">
        <v>4</v>
      </c>
      <c r="U50" s="309"/>
      <c r="V50" s="310"/>
      <c r="W50" s="311"/>
      <c r="X50" s="312"/>
      <c r="Y50" s="312"/>
      <c r="Z50" s="310">
        <f>SUBTOTAL(9,Z45:Z49)</f>
        <v>0</v>
      </c>
    </row>
    <row r="51" spans="1:26" ht="53.25" hidden="1" customHeight="1" outlineLevel="2">
      <c r="A51" s="543" t="s">
        <v>227</v>
      </c>
      <c r="B51" s="304" t="s">
        <v>213</v>
      </c>
      <c r="C51" s="303"/>
      <c r="D51" s="209"/>
      <c r="E51" s="210"/>
      <c r="F51" s="307"/>
      <c r="G51" s="307"/>
      <c r="H51" s="209"/>
      <c r="I51" s="477"/>
      <c r="J51" s="544" t="s">
        <v>227</v>
      </c>
      <c r="K51" s="304" t="s">
        <v>213</v>
      </c>
      <c r="L51" s="303"/>
      <c r="M51" s="209"/>
      <c r="N51" s="210"/>
      <c r="O51" s="307"/>
      <c r="P51" s="307"/>
      <c r="Q51" s="209"/>
      <c r="R51" s="477"/>
      <c r="S51" s="549" t="s">
        <v>227</v>
      </c>
      <c r="T51" s="304" t="s">
        <v>213</v>
      </c>
      <c r="U51" s="303"/>
      <c r="V51" s="209"/>
      <c r="W51" s="210"/>
      <c r="X51" s="307"/>
      <c r="Y51" s="307"/>
      <c r="Z51" s="209"/>
    </row>
    <row r="52" spans="1:26" ht="34.5" hidden="1" customHeight="1" outlineLevel="2">
      <c r="A52" s="543"/>
      <c r="B52" s="219" t="s">
        <v>208</v>
      </c>
      <c r="C52" s="205"/>
      <c r="D52" s="209"/>
      <c r="E52" s="247"/>
      <c r="F52" s="307"/>
      <c r="G52" s="307"/>
      <c r="H52" s="320">
        <f>ROUND(D52*E52*G52,0)</f>
        <v>0</v>
      </c>
      <c r="I52" s="478"/>
      <c r="J52" s="544"/>
      <c r="K52" s="219" t="s">
        <v>208</v>
      </c>
      <c r="L52" s="205"/>
      <c r="M52" s="209"/>
      <c r="N52" s="247"/>
      <c r="O52" s="307"/>
      <c r="P52" s="307"/>
      <c r="Q52" s="320">
        <f>ROUND(M52*N52*P52,0)</f>
        <v>0</v>
      </c>
      <c r="R52" s="478"/>
      <c r="S52" s="549"/>
      <c r="T52" s="219" t="s">
        <v>208</v>
      </c>
      <c r="U52" s="205"/>
      <c r="V52" s="209"/>
      <c r="W52" s="247"/>
      <c r="X52" s="307"/>
      <c r="Y52" s="307"/>
      <c r="Z52" s="320">
        <f>ROUND(V52*W52*Y52,0)</f>
        <v>0</v>
      </c>
    </row>
    <row r="53" spans="1:26" ht="34.5" hidden="1" customHeight="1" outlineLevel="2">
      <c r="A53" s="543"/>
      <c r="B53" s="219" t="s">
        <v>209</v>
      </c>
      <c r="C53" s="205"/>
      <c r="D53" s="209"/>
      <c r="E53" s="247"/>
      <c r="F53" s="307"/>
      <c r="G53" s="307"/>
      <c r="H53" s="320">
        <f>ROUND(D53*E53*F53*G53,0)</f>
        <v>0</v>
      </c>
      <c r="I53" s="478"/>
      <c r="J53" s="544"/>
      <c r="K53" s="219" t="s">
        <v>209</v>
      </c>
      <c r="L53" s="205"/>
      <c r="M53" s="209"/>
      <c r="N53" s="247"/>
      <c r="O53" s="307"/>
      <c r="P53" s="307"/>
      <c r="Q53" s="320">
        <f>ROUND(M53*N53*O53*P53,0)</f>
        <v>0</v>
      </c>
      <c r="R53" s="478"/>
      <c r="S53" s="549"/>
      <c r="T53" s="219" t="s">
        <v>209</v>
      </c>
      <c r="U53" s="205"/>
      <c r="V53" s="209"/>
      <c r="W53" s="247"/>
      <c r="X53" s="307"/>
      <c r="Y53" s="307"/>
      <c r="Z53" s="320">
        <f>ROUND(V53*W53*X53*Y53,0)</f>
        <v>0</v>
      </c>
    </row>
    <row r="54" spans="1:26" ht="34.5" hidden="1" customHeight="1" outlineLevel="2">
      <c r="A54" s="543"/>
      <c r="B54" s="219" t="s">
        <v>272</v>
      </c>
      <c r="C54" s="205"/>
      <c r="D54" s="209"/>
      <c r="E54" s="247"/>
      <c r="F54" s="307"/>
      <c r="G54" s="307"/>
      <c r="H54" s="320">
        <f t="shared" ref="H54:H56" si="18">ROUND(D54*E54*F54*G54,0)</f>
        <v>0</v>
      </c>
      <c r="I54" s="478"/>
      <c r="J54" s="544"/>
      <c r="K54" s="219" t="s">
        <v>272</v>
      </c>
      <c r="L54" s="205"/>
      <c r="M54" s="209"/>
      <c r="N54" s="247"/>
      <c r="O54" s="307"/>
      <c r="P54" s="307"/>
      <c r="Q54" s="320">
        <f t="shared" ref="Q54:Q56" si="19">ROUND(M54*N54*O54*P54,0)</f>
        <v>0</v>
      </c>
      <c r="R54" s="478"/>
      <c r="S54" s="549"/>
      <c r="T54" s="219" t="s">
        <v>272</v>
      </c>
      <c r="U54" s="205"/>
      <c r="V54" s="209"/>
      <c r="W54" s="247"/>
      <c r="X54" s="307"/>
      <c r="Y54" s="307"/>
      <c r="Z54" s="320">
        <f t="shared" ref="Z54:Z56" si="20">ROUND(V54*W54*X54*Y54,0)</f>
        <v>0</v>
      </c>
    </row>
    <row r="55" spans="1:26" ht="34.5" hidden="1" customHeight="1" outlineLevel="2">
      <c r="A55" s="543"/>
      <c r="B55" s="219" t="s">
        <v>273</v>
      </c>
      <c r="C55" s="205"/>
      <c r="D55" s="209"/>
      <c r="E55" s="247"/>
      <c r="F55" s="307"/>
      <c r="G55" s="307"/>
      <c r="H55" s="320">
        <f t="shared" si="18"/>
        <v>0</v>
      </c>
      <c r="I55" s="478"/>
      <c r="J55" s="544"/>
      <c r="K55" s="219" t="s">
        <v>273</v>
      </c>
      <c r="L55" s="205"/>
      <c r="M55" s="209"/>
      <c r="N55" s="247"/>
      <c r="O55" s="307"/>
      <c r="P55" s="307"/>
      <c r="Q55" s="320">
        <f t="shared" si="19"/>
        <v>0</v>
      </c>
      <c r="R55" s="478"/>
      <c r="S55" s="549"/>
      <c r="T55" s="219" t="s">
        <v>273</v>
      </c>
      <c r="U55" s="205"/>
      <c r="V55" s="209"/>
      <c r="W55" s="247"/>
      <c r="X55" s="307"/>
      <c r="Y55" s="307"/>
      <c r="Z55" s="320">
        <f t="shared" si="20"/>
        <v>0</v>
      </c>
    </row>
    <row r="56" spans="1:26" ht="34.5" hidden="1" customHeight="1" outlineLevel="2">
      <c r="A56" s="543"/>
      <c r="B56" s="219" t="s">
        <v>276</v>
      </c>
      <c r="C56" s="304"/>
      <c r="D56" s="209"/>
      <c r="E56" s="247"/>
      <c r="F56" s="307"/>
      <c r="G56" s="307"/>
      <c r="H56" s="320">
        <f t="shared" si="18"/>
        <v>0</v>
      </c>
      <c r="I56" s="478"/>
      <c r="J56" s="544"/>
      <c r="K56" s="219" t="s">
        <v>276</v>
      </c>
      <c r="L56" s="304"/>
      <c r="M56" s="209"/>
      <c r="N56" s="247"/>
      <c r="O56" s="307"/>
      <c r="P56" s="307"/>
      <c r="Q56" s="320">
        <f t="shared" si="19"/>
        <v>0</v>
      </c>
      <c r="R56" s="478"/>
      <c r="S56" s="549"/>
      <c r="T56" s="219" t="s">
        <v>276</v>
      </c>
      <c r="U56" s="304"/>
      <c r="V56" s="209"/>
      <c r="W56" s="247"/>
      <c r="X56" s="307"/>
      <c r="Y56" s="307"/>
      <c r="Z56" s="320">
        <f t="shared" si="20"/>
        <v>0</v>
      </c>
    </row>
    <row r="57" spans="1:26" ht="13.5" hidden="1" customHeight="1" outlineLevel="2">
      <c r="A57" s="543"/>
      <c r="B57" s="308" t="s">
        <v>4</v>
      </c>
      <c r="C57" s="309"/>
      <c r="D57" s="310"/>
      <c r="E57" s="311"/>
      <c r="F57" s="312"/>
      <c r="G57" s="312"/>
      <c r="H57" s="310">
        <f>SUBTOTAL(9,H52:H56)</f>
        <v>0</v>
      </c>
      <c r="I57" s="477"/>
      <c r="J57" s="544"/>
      <c r="K57" s="313" t="s">
        <v>4</v>
      </c>
      <c r="L57" s="314"/>
      <c r="M57" s="315"/>
      <c r="N57" s="316"/>
      <c r="O57" s="317"/>
      <c r="P57" s="317"/>
      <c r="Q57" s="209">
        <f>SUBTOTAL(9,Q52:Q56)</f>
        <v>0</v>
      </c>
      <c r="R57" s="477"/>
      <c r="S57" s="549"/>
      <c r="T57" s="313" t="s">
        <v>4</v>
      </c>
      <c r="U57" s="314"/>
      <c r="V57" s="315"/>
      <c r="W57" s="316"/>
      <c r="X57" s="317"/>
      <c r="Y57" s="317"/>
      <c r="Z57" s="209">
        <f>SUBTOTAL(9,Z52:Z56)</f>
        <v>0</v>
      </c>
    </row>
    <row r="58" spans="1:26" ht="34.5" hidden="1" customHeight="1" outlineLevel="2">
      <c r="A58" s="543" t="s">
        <v>228</v>
      </c>
      <c r="B58" s="304" t="s">
        <v>213</v>
      </c>
      <c r="C58" s="303"/>
      <c r="D58" s="209"/>
      <c r="E58" s="210"/>
      <c r="F58" s="307"/>
      <c r="G58" s="307"/>
      <c r="H58" s="209"/>
      <c r="I58" s="477"/>
      <c r="J58" s="544" t="s">
        <v>228</v>
      </c>
      <c r="K58" s="304" t="s">
        <v>213</v>
      </c>
      <c r="L58" s="303"/>
      <c r="M58" s="209"/>
      <c r="N58" s="210"/>
      <c r="O58" s="307"/>
      <c r="P58" s="307"/>
      <c r="Q58" s="209"/>
      <c r="R58" s="477"/>
      <c r="S58" s="549" t="s">
        <v>228</v>
      </c>
      <c r="T58" s="304" t="s">
        <v>213</v>
      </c>
      <c r="U58" s="303"/>
      <c r="V58" s="209"/>
      <c r="W58" s="210"/>
      <c r="X58" s="307"/>
      <c r="Y58" s="307"/>
      <c r="Z58" s="209"/>
    </row>
    <row r="59" spans="1:26" ht="34.5" hidden="1" customHeight="1" outlineLevel="2">
      <c r="A59" s="543"/>
      <c r="B59" s="219" t="s">
        <v>208</v>
      </c>
      <c r="C59" s="205"/>
      <c r="D59" s="209"/>
      <c r="E59" s="247"/>
      <c r="F59" s="307"/>
      <c r="G59" s="307"/>
      <c r="H59" s="320">
        <f>ROUND(D59*E59*G59,0)</f>
        <v>0</v>
      </c>
      <c r="I59" s="478"/>
      <c r="J59" s="544"/>
      <c r="K59" s="219" t="s">
        <v>208</v>
      </c>
      <c r="L59" s="205"/>
      <c r="M59" s="209"/>
      <c r="N59" s="247"/>
      <c r="O59" s="307"/>
      <c r="P59" s="307"/>
      <c r="Q59" s="320">
        <f>ROUND(M59*N59*P59,0)</f>
        <v>0</v>
      </c>
      <c r="R59" s="478"/>
      <c r="S59" s="549"/>
      <c r="T59" s="219" t="s">
        <v>208</v>
      </c>
      <c r="U59" s="205"/>
      <c r="V59" s="209"/>
      <c r="W59" s="247"/>
      <c r="X59" s="307"/>
      <c r="Y59" s="307"/>
      <c r="Z59" s="320">
        <f>ROUND(V59*W59*Y59,0)</f>
        <v>0</v>
      </c>
    </row>
    <row r="60" spans="1:26" ht="34.5" hidden="1" customHeight="1" outlineLevel="2">
      <c r="A60" s="543"/>
      <c r="B60" s="219" t="s">
        <v>209</v>
      </c>
      <c r="C60" s="205"/>
      <c r="D60" s="209"/>
      <c r="E60" s="247"/>
      <c r="F60" s="307"/>
      <c r="G60" s="307"/>
      <c r="H60" s="320">
        <f>ROUND(D60*E60*F60*G60,0)</f>
        <v>0</v>
      </c>
      <c r="I60" s="478"/>
      <c r="J60" s="544"/>
      <c r="K60" s="219" t="s">
        <v>209</v>
      </c>
      <c r="L60" s="205"/>
      <c r="M60" s="209"/>
      <c r="N60" s="247"/>
      <c r="O60" s="307"/>
      <c r="P60" s="307"/>
      <c r="Q60" s="320">
        <f>ROUND(M60*N60*O60*P60,0)</f>
        <v>0</v>
      </c>
      <c r="R60" s="478"/>
      <c r="S60" s="549"/>
      <c r="T60" s="219" t="s">
        <v>209</v>
      </c>
      <c r="U60" s="205"/>
      <c r="V60" s="209"/>
      <c r="W60" s="247"/>
      <c r="X60" s="307"/>
      <c r="Y60" s="307"/>
      <c r="Z60" s="320">
        <f>ROUND(V60*W60*X60*Y60,0)</f>
        <v>0</v>
      </c>
    </row>
    <row r="61" spans="1:26" ht="34.5" hidden="1" customHeight="1" outlineLevel="2">
      <c r="A61" s="543"/>
      <c r="B61" s="219" t="s">
        <v>272</v>
      </c>
      <c r="C61" s="205"/>
      <c r="D61" s="209"/>
      <c r="E61" s="247"/>
      <c r="F61" s="307"/>
      <c r="G61" s="307"/>
      <c r="H61" s="320">
        <f t="shared" ref="H61:H63" si="21">ROUND(D61*E61*F61*G61,0)</f>
        <v>0</v>
      </c>
      <c r="I61" s="478"/>
      <c r="J61" s="544"/>
      <c r="K61" s="219" t="s">
        <v>272</v>
      </c>
      <c r="L61" s="205"/>
      <c r="M61" s="209"/>
      <c r="N61" s="247"/>
      <c r="O61" s="307"/>
      <c r="P61" s="307"/>
      <c r="Q61" s="320">
        <f t="shared" ref="Q61:Q63" si="22">ROUND(M61*N61*O61*P61,0)</f>
        <v>0</v>
      </c>
      <c r="R61" s="478"/>
      <c r="S61" s="549"/>
      <c r="T61" s="219" t="s">
        <v>272</v>
      </c>
      <c r="U61" s="205"/>
      <c r="V61" s="209"/>
      <c r="W61" s="247"/>
      <c r="X61" s="307"/>
      <c r="Y61" s="307"/>
      <c r="Z61" s="320">
        <f t="shared" ref="Z61:Z63" si="23">ROUND(V61*W61*X61*Y61,0)</f>
        <v>0</v>
      </c>
    </row>
    <row r="62" spans="1:26" ht="34.5" hidden="1" customHeight="1" outlineLevel="2">
      <c r="A62" s="543"/>
      <c r="B62" s="219" t="s">
        <v>273</v>
      </c>
      <c r="C62" s="205"/>
      <c r="D62" s="209"/>
      <c r="E62" s="247"/>
      <c r="F62" s="307"/>
      <c r="G62" s="307"/>
      <c r="H62" s="320">
        <f t="shared" si="21"/>
        <v>0</v>
      </c>
      <c r="I62" s="478"/>
      <c r="J62" s="544"/>
      <c r="K62" s="219" t="s">
        <v>273</v>
      </c>
      <c r="L62" s="205"/>
      <c r="M62" s="209"/>
      <c r="N62" s="247"/>
      <c r="O62" s="307"/>
      <c r="P62" s="307"/>
      <c r="Q62" s="320">
        <f t="shared" si="22"/>
        <v>0</v>
      </c>
      <c r="R62" s="478"/>
      <c r="S62" s="549"/>
      <c r="T62" s="219" t="s">
        <v>273</v>
      </c>
      <c r="U62" s="205"/>
      <c r="V62" s="209"/>
      <c r="W62" s="247"/>
      <c r="X62" s="307"/>
      <c r="Y62" s="307"/>
      <c r="Z62" s="320">
        <f t="shared" si="23"/>
        <v>0</v>
      </c>
    </row>
    <row r="63" spans="1:26" ht="34.5" hidden="1" customHeight="1" outlineLevel="2">
      <c r="A63" s="543"/>
      <c r="B63" s="219" t="s">
        <v>276</v>
      </c>
      <c r="C63" s="304"/>
      <c r="D63" s="209"/>
      <c r="E63" s="247"/>
      <c r="F63" s="307"/>
      <c r="G63" s="307"/>
      <c r="H63" s="320">
        <f t="shared" si="21"/>
        <v>0</v>
      </c>
      <c r="I63" s="478"/>
      <c r="J63" s="544"/>
      <c r="K63" s="219" t="s">
        <v>276</v>
      </c>
      <c r="L63" s="304"/>
      <c r="M63" s="209"/>
      <c r="N63" s="247"/>
      <c r="O63" s="307"/>
      <c r="P63" s="307"/>
      <c r="Q63" s="320">
        <f t="shared" si="22"/>
        <v>0</v>
      </c>
      <c r="R63" s="478"/>
      <c r="S63" s="549"/>
      <c r="T63" s="219" t="s">
        <v>276</v>
      </c>
      <c r="U63" s="304"/>
      <c r="V63" s="209"/>
      <c r="W63" s="247"/>
      <c r="X63" s="307"/>
      <c r="Y63" s="307"/>
      <c r="Z63" s="320">
        <f t="shared" si="23"/>
        <v>0</v>
      </c>
    </row>
    <row r="64" spans="1:26" ht="15.75" hidden="1" customHeight="1" outlineLevel="2">
      <c r="A64" s="543"/>
      <c r="B64" s="308" t="s">
        <v>4</v>
      </c>
      <c r="C64" s="309"/>
      <c r="D64" s="310"/>
      <c r="E64" s="311"/>
      <c r="F64" s="312"/>
      <c r="G64" s="312"/>
      <c r="H64" s="310">
        <f>SUBTOTAL(9,H59:H63)</f>
        <v>0</v>
      </c>
      <c r="I64" s="477"/>
      <c r="J64" s="544"/>
      <c r="K64" s="308" t="s">
        <v>4</v>
      </c>
      <c r="L64" s="309"/>
      <c r="M64" s="310"/>
      <c r="N64" s="311"/>
      <c r="O64" s="312"/>
      <c r="P64" s="312"/>
      <c r="Q64" s="310">
        <f>SUBTOTAL(9,Q59:Q63)</f>
        <v>0</v>
      </c>
      <c r="R64" s="477"/>
      <c r="S64" s="549"/>
      <c r="T64" s="308" t="s">
        <v>4</v>
      </c>
      <c r="U64" s="309"/>
      <c r="V64" s="310"/>
      <c r="W64" s="311"/>
      <c r="X64" s="312"/>
      <c r="Y64" s="312"/>
      <c r="Z64" s="310">
        <f>SUBTOTAL(9,Z59:Z63)</f>
        <v>0</v>
      </c>
    </row>
    <row r="65" spans="1:26" ht="34.5" hidden="1" customHeight="1" outlineLevel="2">
      <c r="A65" s="543" t="s">
        <v>229</v>
      </c>
      <c r="B65" s="304" t="s">
        <v>213</v>
      </c>
      <c r="C65" s="303"/>
      <c r="D65" s="209"/>
      <c r="E65" s="210"/>
      <c r="F65" s="307"/>
      <c r="G65" s="307"/>
      <c r="H65" s="209"/>
      <c r="I65" s="477"/>
      <c r="J65" s="544" t="s">
        <v>229</v>
      </c>
      <c r="K65" s="304" t="s">
        <v>213</v>
      </c>
      <c r="L65" s="303"/>
      <c r="M65" s="209"/>
      <c r="N65" s="210"/>
      <c r="O65" s="307"/>
      <c r="P65" s="307"/>
      <c r="Q65" s="209"/>
      <c r="R65" s="477"/>
      <c r="S65" s="549" t="s">
        <v>229</v>
      </c>
      <c r="T65" s="304" t="s">
        <v>213</v>
      </c>
      <c r="U65" s="303"/>
      <c r="V65" s="209"/>
      <c r="W65" s="210"/>
      <c r="X65" s="307"/>
      <c r="Y65" s="307"/>
      <c r="Z65" s="209"/>
    </row>
    <row r="66" spans="1:26" ht="34.5" hidden="1" customHeight="1" outlineLevel="2">
      <c r="A66" s="543"/>
      <c r="B66" s="219" t="s">
        <v>208</v>
      </c>
      <c r="C66" s="205"/>
      <c r="D66" s="209"/>
      <c r="E66" s="247"/>
      <c r="F66" s="307"/>
      <c r="G66" s="307"/>
      <c r="H66" s="320">
        <f>ROUND(D66*E66*G66,0)</f>
        <v>0</v>
      </c>
      <c r="I66" s="478"/>
      <c r="J66" s="544"/>
      <c r="K66" s="219" t="s">
        <v>208</v>
      </c>
      <c r="L66" s="205"/>
      <c r="M66" s="209"/>
      <c r="N66" s="247"/>
      <c r="O66" s="307"/>
      <c r="P66" s="307"/>
      <c r="Q66" s="320">
        <f>ROUND(M66*N66*P66,0)</f>
        <v>0</v>
      </c>
      <c r="R66" s="478"/>
      <c r="S66" s="549"/>
      <c r="T66" s="219" t="s">
        <v>208</v>
      </c>
      <c r="U66" s="205"/>
      <c r="V66" s="209"/>
      <c r="W66" s="247"/>
      <c r="X66" s="307"/>
      <c r="Y66" s="307"/>
      <c r="Z66" s="320">
        <f>ROUND(V66*W66*Y66,0)</f>
        <v>0</v>
      </c>
    </row>
    <row r="67" spans="1:26" ht="34.5" hidden="1" customHeight="1" outlineLevel="2">
      <c r="A67" s="543"/>
      <c r="B67" s="219" t="s">
        <v>209</v>
      </c>
      <c r="C67" s="205"/>
      <c r="D67" s="209"/>
      <c r="E67" s="247"/>
      <c r="F67" s="307"/>
      <c r="G67" s="307"/>
      <c r="H67" s="320">
        <f>ROUND(D67*E67*F67*G67,0)</f>
        <v>0</v>
      </c>
      <c r="I67" s="478"/>
      <c r="J67" s="544"/>
      <c r="K67" s="219" t="s">
        <v>209</v>
      </c>
      <c r="L67" s="205"/>
      <c r="M67" s="209"/>
      <c r="N67" s="247"/>
      <c r="O67" s="307"/>
      <c r="P67" s="307"/>
      <c r="Q67" s="320">
        <f>ROUND(M67*N67*O67*P67,0)</f>
        <v>0</v>
      </c>
      <c r="R67" s="478"/>
      <c r="S67" s="549"/>
      <c r="T67" s="219" t="s">
        <v>209</v>
      </c>
      <c r="U67" s="205"/>
      <c r="V67" s="209"/>
      <c r="W67" s="247"/>
      <c r="X67" s="307"/>
      <c r="Y67" s="307"/>
      <c r="Z67" s="320">
        <f>ROUND(V67*W67*X67*Y67,0)</f>
        <v>0</v>
      </c>
    </row>
    <row r="68" spans="1:26" ht="34.5" hidden="1" customHeight="1" outlineLevel="2">
      <c r="A68" s="543"/>
      <c r="B68" s="219" t="s">
        <v>272</v>
      </c>
      <c r="C68" s="205"/>
      <c r="D68" s="209"/>
      <c r="E68" s="247"/>
      <c r="F68" s="307"/>
      <c r="G68" s="307"/>
      <c r="H68" s="320">
        <f t="shared" ref="H68:H70" si="24">ROUND(D68*E68*F68*G68,0)</f>
        <v>0</v>
      </c>
      <c r="I68" s="478"/>
      <c r="J68" s="544"/>
      <c r="K68" s="219" t="s">
        <v>272</v>
      </c>
      <c r="L68" s="205"/>
      <c r="M68" s="209"/>
      <c r="N68" s="247"/>
      <c r="O68" s="307"/>
      <c r="P68" s="307"/>
      <c r="Q68" s="320">
        <f t="shared" ref="Q68:Q70" si="25">ROUND(M68*N68*O68*P68,0)</f>
        <v>0</v>
      </c>
      <c r="R68" s="478"/>
      <c r="S68" s="549"/>
      <c r="T68" s="219" t="s">
        <v>272</v>
      </c>
      <c r="U68" s="205"/>
      <c r="V68" s="209"/>
      <c r="W68" s="247"/>
      <c r="X68" s="307"/>
      <c r="Y68" s="307"/>
      <c r="Z68" s="320">
        <f t="shared" ref="Z68:Z70" si="26">ROUND(V68*W68*X68*Y68,0)</f>
        <v>0</v>
      </c>
    </row>
    <row r="69" spans="1:26" ht="34.5" hidden="1" customHeight="1" outlineLevel="2">
      <c r="A69" s="543"/>
      <c r="B69" s="219" t="s">
        <v>273</v>
      </c>
      <c r="C69" s="205"/>
      <c r="D69" s="209"/>
      <c r="E69" s="247"/>
      <c r="F69" s="307"/>
      <c r="G69" s="307"/>
      <c r="H69" s="320">
        <f t="shared" si="24"/>
        <v>0</v>
      </c>
      <c r="I69" s="478"/>
      <c r="J69" s="544"/>
      <c r="K69" s="219" t="s">
        <v>273</v>
      </c>
      <c r="L69" s="205"/>
      <c r="M69" s="209"/>
      <c r="N69" s="247"/>
      <c r="O69" s="307"/>
      <c r="P69" s="307"/>
      <c r="Q69" s="320">
        <f t="shared" si="25"/>
        <v>0</v>
      </c>
      <c r="R69" s="478"/>
      <c r="S69" s="549"/>
      <c r="T69" s="219" t="s">
        <v>273</v>
      </c>
      <c r="U69" s="205"/>
      <c r="V69" s="209"/>
      <c r="W69" s="247"/>
      <c r="X69" s="307"/>
      <c r="Y69" s="307"/>
      <c r="Z69" s="320">
        <f t="shared" si="26"/>
        <v>0</v>
      </c>
    </row>
    <row r="70" spans="1:26" ht="34.5" hidden="1" customHeight="1" outlineLevel="2">
      <c r="A70" s="543"/>
      <c r="B70" s="219" t="s">
        <v>276</v>
      </c>
      <c r="C70" s="304"/>
      <c r="D70" s="209"/>
      <c r="E70" s="247"/>
      <c r="F70" s="307"/>
      <c r="G70" s="307"/>
      <c r="H70" s="320">
        <f t="shared" si="24"/>
        <v>0</v>
      </c>
      <c r="I70" s="478"/>
      <c r="J70" s="544"/>
      <c r="K70" s="219" t="s">
        <v>276</v>
      </c>
      <c r="L70" s="304"/>
      <c r="M70" s="209"/>
      <c r="N70" s="247"/>
      <c r="O70" s="307"/>
      <c r="P70" s="307"/>
      <c r="Q70" s="320">
        <f t="shared" si="25"/>
        <v>0</v>
      </c>
      <c r="R70" s="478"/>
      <c r="S70" s="549"/>
      <c r="T70" s="219" t="s">
        <v>276</v>
      </c>
      <c r="U70" s="304"/>
      <c r="V70" s="209"/>
      <c r="W70" s="247"/>
      <c r="X70" s="307"/>
      <c r="Y70" s="307"/>
      <c r="Z70" s="320">
        <f t="shared" si="26"/>
        <v>0</v>
      </c>
    </row>
    <row r="71" spans="1:26" ht="18" hidden="1" customHeight="1" outlineLevel="2">
      <c r="A71" s="543"/>
      <c r="B71" s="308" t="s">
        <v>4</v>
      </c>
      <c r="C71" s="309"/>
      <c r="D71" s="310"/>
      <c r="E71" s="311"/>
      <c r="F71" s="312"/>
      <c r="G71" s="312"/>
      <c r="H71" s="310">
        <f>SUBTOTAL(9,H66:H70)</f>
        <v>0</v>
      </c>
      <c r="I71" s="477"/>
      <c r="J71" s="544"/>
      <c r="K71" s="308" t="s">
        <v>4</v>
      </c>
      <c r="L71" s="309"/>
      <c r="M71" s="310"/>
      <c r="N71" s="311"/>
      <c r="O71" s="312"/>
      <c r="P71" s="312"/>
      <c r="Q71" s="310">
        <f>SUBTOTAL(9,Q66:Q70)</f>
        <v>0</v>
      </c>
      <c r="R71" s="477"/>
      <c r="S71" s="549"/>
      <c r="T71" s="308" t="s">
        <v>4</v>
      </c>
      <c r="U71" s="309"/>
      <c r="V71" s="310"/>
      <c r="W71" s="311"/>
      <c r="X71" s="312"/>
      <c r="Y71" s="312"/>
      <c r="Z71" s="310">
        <f>SUBTOTAL(9,Z66:Z70)</f>
        <v>0</v>
      </c>
    </row>
    <row r="72" spans="1:26" ht="34.5" hidden="1" customHeight="1" outlineLevel="2">
      <c r="A72" s="543" t="s">
        <v>230</v>
      </c>
      <c r="B72" s="304" t="s">
        <v>213</v>
      </c>
      <c r="C72" s="303"/>
      <c r="D72" s="209"/>
      <c r="E72" s="210"/>
      <c r="F72" s="307"/>
      <c r="G72" s="307"/>
      <c r="H72" s="209"/>
      <c r="I72" s="477"/>
      <c r="J72" s="544" t="s">
        <v>230</v>
      </c>
      <c r="K72" s="304" t="s">
        <v>213</v>
      </c>
      <c r="L72" s="303"/>
      <c r="M72" s="209"/>
      <c r="N72" s="210"/>
      <c r="O72" s="307"/>
      <c r="P72" s="307"/>
      <c r="Q72" s="209"/>
      <c r="R72" s="477"/>
      <c r="S72" s="549" t="s">
        <v>230</v>
      </c>
      <c r="T72" s="304" t="s">
        <v>213</v>
      </c>
      <c r="U72" s="303"/>
      <c r="V72" s="209"/>
      <c r="W72" s="210"/>
      <c r="X72" s="307"/>
      <c r="Y72" s="307"/>
      <c r="Z72" s="209"/>
    </row>
    <row r="73" spans="1:26" ht="34.5" hidden="1" customHeight="1" outlineLevel="2">
      <c r="A73" s="543"/>
      <c r="B73" s="219" t="s">
        <v>208</v>
      </c>
      <c r="C73" s="205"/>
      <c r="D73" s="209"/>
      <c r="E73" s="247"/>
      <c r="F73" s="307"/>
      <c r="G73" s="307"/>
      <c r="H73" s="320">
        <f>ROUND(D73*E73*G73,0)</f>
        <v>0</v>
      </c>
      <c r="I73" s="478"/>
      <c r="J73" s="544"/>
      <c r="K73" s="219" t="s">
        <v>208</v>
      </c>
      <c r="L73" s="205"/>
      <c r="M73" s="209"/>
      <c r="N73" s="247"/>
      <c r="O73" s="307"/>
      <c r="P73" s="307"/>
      <c r="Q73" s="320">
        <f>ROUND(M73*N73*P73,0)</f>
        <v>0</v>
      </c>
      <c r="R73" s="478"/>
      <c r="S73" s="549"/>
      <c r="T73" s="219" t="s">
        <v>208</v>
      </c>
      <c r="U73" s="205"/>
      <c r="V73" s="209"/>
      <c r="W73" s="247"/>
      <c r="X73" s="307"/>
      <c r="Y73" s="307"/>
      <c r="Z73" s="320">
        <f>ROUND(V73*W73*Y73,0)</f>
        <v>0</v>
      </c>
    </row>
    <row r="74" spans="1:26" ht="34.5" hidden="1" customHeight="1" outlineLevel="2">
      <c r="A74" s="543"/>
      <c r="B74" s="219" t="s">
        <v>209</v>
      </c>
      <c r="C74" s="205"/>
      <c r="D74" s="209"/>
      <c r="E74" s="247"/>
      <c r="F74" s="307"/>
      <c r="G74" s="307"/>
      <c r="H74" s="320">
        <f>ROUND(D74*E74*F74*G74,0)</f>
        <v>0</v>
      </c>
      <c r="I74" s="478"/>
      <c r="J74" s="544"/>
      <c r="K74" s="219" t="s">
        <v>209</v>
      </c>
      <c r="L74" s="205"/>
      <c r="M74" s="209"/>
      <c r="N74" s="247"/>
      <c r="O74" s="307"/>
      <c r="P74" s="307"/>
      <c r="Q74" s="320">
        <f>ROUND(M74*N74*O74*P74,0)</f>
        <v>0</v>
      </c>
      <c r="R74" s="478"/>
      <c r="S74" s="549"/>
      <c r="T74" s="219" t="s">
        <v>209</v>
      </c>
      <c r="U74" s="205"/>
      <c r="V74" s="209"/>
      <c r="W74" s="247"/>
      <c r="X74" s="307"/>
      <c r="Y74" s="307"/>
      <c r="Z74" s="320">
        <f>ROUND(V74*W74*X74*Y74,0)</f>
        <v>0</v>
      </c>
    </row>
    <row r="75" spans="1:26" ht="34.5" hidden="1" customHeight="1" outlineLevel="2">
      <c r="A75" s="543"/>
      <c r="B75" s="219" t="s">
        <v>272</v>
      </c>
      <c r="C75" s="205"/>
      <c r="D75" s="209"/>
      <c r="E75" s="247"/>
      <c r="F75" s="307"/>
      <c r="G75" s="307"/>
      <c r="H75" s="320">
        <f t="shared" ref="H75:H77" si="27">ROUND(D75*E75*F75*G75,0)</f>
        <v>0</v>
      </c>
      <c r="I75" s="478"/>
      <c r="J75" s="544"/>
      <c r="K75" s="219" t="s">
        <v>272</v>
      </c>
      <c r="L75" s="205"/>
      <c r="M75" s="209"/>
      <c r="N75" s="247"/>
      <c r="O75" s="307"/>
      <c r="P75" s="307"/>
      <c r="Q75" s="320">
        <f t="shared" ref="Q75:Q77" si="28">ROUND(M75*N75*O75*P75,0)</f>
        <v>0</v>
      </c>
      <c r="R75" s="478"/>
      <c r="S75" s="549"/>
      <c r="T75" s="219" t="s">
        <v>272</v>
      </c>
      <c r="U75" s="205"/>
      <c r="V75" s="209"/>
      <c r="W75" s="247"/>
      <c r="X75" s="307"/>
      <c r="Y75" s="307"/>
      <c r="Z75" s="320">
        <f t="shared" ref="Z75:Z77" si="29">ROUND(V75*W75*X75*Y75,0)</f>
        <v>0</v>
      </c>
    </row>
    <row r="76" spans="1:26" ht="34.5" hidden="1" customHeight="1" outlineLevel="2">
      <c r="A76" s="543"/>
      <c r="B76" s="219" t="s">
        <v>273</v>
      </c>
      <c r="C76" s="205"/>
      <c r="D76" s="209"/>
      <c r="E76" s="247"/>
      <c r="F76" s="307"/>
      <c r="G76" s="307"/>
      <c r="H76" s="320">
        <f t="shared" si="27"/>
        <v>0</v>
      </c>
      <c r="I76" s="478"/>
      <c r="J76" s="544"/>
      <c r="K76" s="219" t="s">
        <v>273</v>
      </c>
      <c r="L76" s="205"/>
      <c r="M76" s="209"/>
      <c r="N76" s="247"/>
      <c r="O76" s="307"/>
      <c r="P76" s="307"/>
      <c r="Q76" s="320">
        <f t="shared" si="28"/>
        <v>0</v>
      </c>
      <c r="R76" s="478"/>
      <c r="S76" s="549"/>
      <c r="T76" s="219" t="s">
        <v>273</v>
      </c>
      <c r="U76" s="205"/>
      <c r="V76" s="209"/>
      <c r="W76" s="247"/>
      <c r="X76" s="307"/>
      <c r="Y76" s="307"/>
      <c r="Z76" s="320">
        <f t="shared" si="29"/>
        <v>0</v>
      </c>
    </row>
    <row r="77" spans="1:26" ht="34.5" hidden="1" customHeight="1" outlineLevel="2">
      <c r="A77" s="543"/>
      <c r="B77" s="219" t="s">
        <v>276</v>
      </c>
      <c r="C77" s="304"/>
      <c r="D77" s="209"/>
      <c r="E77" s="247"/>
      <c r="F77" s="307"/>
      <c r="G77" s="307"/>
      <c r="H77" s="320">
        <f t="shared" si="27"/>
        <v>0</v>
      </c>
      <c r="I77" s="478"/>
      <c r="J77" s="544"/>
      <c r="K77" s="219" t="s">
        <v>276</v>
      </c>
      <c r="L77" s="304"/>
      <c r="M77" s="209"/>
      <c r="N77" s="247"/>
      <c r="O77" s="307"/>
      <c r="P77" s="307"/>
      <c r="Q77" s="320">
        <f t="shared" si="28"/>
        <v>0</v>
      </c>
      <c r="R77" s="478"/>
      <c r="S77" s="549"/>
      <c r="T77" s="219" t="s">
        <v>276</v>
      </c>
      <c r="U77" s="304"/>
      <c r="V77" s="209"/>
      <c r="W77" s="247"/>
      <c r="X77" s="307"/>
      <c r="Y77" s="307"/>
      <c r="Z77" s="320">
        <f t="shared" si="29"/>
        <v>0</v>
      </c>
    </row>
    <row r="78" spans="1:26" ht="15" hidden="1" customHeight="1" outlineLevel="2">
      <c r="A78" s="543"/>
      <c r="B78" s="308" t="s">
        <v>4</v>
      </c>
      <c r="C78" s="309"/>
      <c r="D78" s="310"/>
      <c r="E78" s="311"/>
      <c r="F78" s="312"/>
      <c r="G78" s="312"/>
      <c r="H78" s="310">
        <f>SUBTOTAL(9,H73:H77)</f>
        <v>0</v>
      </c>
      <c r="I78" s="477"/>
      <c r="J78" s="544"/>
      <c r="K78" s="308" t="s">
        <v>4</v>
      </c>
      <c r="L78" s="309"/>
      <c r="M78" s="310"/>
      <c r="N78" s="311"/>
      <c r="O78" s="312"/>
      <c r="P78" s="312"/>
      <c r="Q78" s="310">
        <f>SUBTOTAL(9,Q73:Q77)</f>
        <v>0</v>
      </c>
      <c r="R78" s="477"/>
      <c r="S78" s="549"/>
      <c r="T78" s="308" t="s">
        <v>4</v>
      </c>
      <c r="U78" s="309"/>
      <c r="V78" s="310"/>
      <c r="W78" s="311"/>
      <c r="X78" s="312"/>
      <c r="Y78" s="312"/>
      <c r="Z78" s="310">
        <f>SUBTOTAL(9,Z73:Z77)</f>
        <v>0</v>
      </c>
    </row>
    <row r="79" spans="1:26" ht="34.5" hidden="1" customHeight="1" outlineLevel="2">
      <c r="A79" s="543" t="s">
        <v>231</v>
      </c>
      <c r="B79" s="304" t="s">
        <v>213</v>
      </c>
      <c r="C79" s="303"/>
      <c r="D79" s="209"/>
      <c r="E79" s="210"/>
      <c r="F79" s="307"/>
      <c r="G79" s="307"/>
      <c r="H79" s="209"/>
      <c r="I79" s="477"/>
      <c r="J79" s="544" t="s">
        <v>231</v>
      </c>
      <c r="K79" s="304" t="s">
        <v>213</v>
      </c>
      <c r="L79" s="303"/>
      <c r="M79" s="209"/>
      <c r="N79" s="210"/>
      <c r="O79" s="307"/>
      <c r="P79" s="307"/>
      <c r="Q79" s="209"/>
      <c r="R79" s="477"/>
      <c r="S79" s="549" t="s">
        <v>231</v>
      </c>
      <c r="T79" s="304" t="s">
        <v>213</v>
      </c>
      <c r="U79" s="303"/>
      <c r="V79" s="209"/>
      <c r="W79" s="210"/>
      <c r="X79" s="307"/>
      <c r="Y79" s="307"/>
      <c r="Z79" s="209"/>
    </row>
    <row r="80" spans="1:26" ht="34.5" hidden="1" customHeight="1" outlineLevel="2">
      <c r="A80" s="543"/>
      <c r="B80" s="219" t="s">
        <v>208</v>
      </c>
      <c r="C80" s="205"/>
      <c r="D80" s="209"/>
      <c r="E80" s="247"/>
      <c r="F80" s="307"/>
      <c r="G80" s="307"/>
      <c r="H80" s="320">
        <f>ROUND(D80*E80*G80,0)</f>
        <v>0</v>
      </c>
      <c r="I80" s="478"/>
      <c r="J80" s="544"/>
      <c r="K80" s="219" t="s">
        <v>208</v>
      </c>
      <c r="L80" s="205"/>
      <c r="M80" s="209"/>
      <c r="N80" s="247"/>
      <c r="O80" s="307"/>
      <c r="P80" s="307"/>
      <c r="Q80" s="320">
        <f>ROUND(M80*N80*P80,0)</f>
        <v>0</v>
      </c>
      <c r="R80" s="478"/>
      <c r="S80" s="549"/>
      <c r="T80" s="219" t="s">
        <v>208</v>
      </c>
      <c r="U80" s="205"/>
      <c r="V80" s="209"/>
      <c r="W80" s="247"/>
      <c r="X80" s="307"/>
      <c r="Y80" s="307"/>
      <c r="Z80" s="320">
        <f>ROUND(V80*W80*Y80,0)</f>
        <v>0</v>
      </c>
    </row>
    <row r="81" spans="1:26" ht="34.5" hidden="1" customHeight="1" outlineLevel="2">
      <c r="A81" s="543"/>
      <c r="B81" s="219" t="s">
        <v>209</v>
      </c>
      <c r="C81" s="205"/>
      <c r="D81" s="209"/>
      <c r="E81" s="247"/>
      <c r="F81" s="307"/>
      <c r="G81" s="307"/>
      <c r="H81" s="320">
        <f>ROUND(D81*E81*F81*G81,0)</f>
        <v>0</v>
      </c>
      <c r="I81" s="478"/>
      <c r="J81" s="544"/>
      <c r="K81" s="219" t="s">
        <v>209</v>
      </c>
      <c r="L81" s="205"/>
      <c r="M81" s="209"/>
      <c r="N81" s="247"/>
      <c r="O81" s="307"/>
      <c r="P81" s="307"/>
      <c r="Q81" s="320">
        <f>ROUND(M81*N81*O81*P81,0)</f>
        <v>0</v>
      </c>
      <c r="R81" s="478"/>
      <c r="S81" s="549"/>
      <c r="T81" s="219" t="s">
        <v>209</v>
      </c>
      <c r="U81" s="205"/>
      <c r="V81" s="209"/>
      <c r="W81" s="247"/>
      <c r="X81" s="307"/>
      <c r="Y81" s="307"/>
      <c r="Z81" s="320">
        <f>ROUND(V81*W81*X81*Y81,0)</f>
        <v>0</v>
      </c>
    </row>
    <row r="82" spans="1:26" ht="34.5" hidden="1" customHeight="1" outlineLevel="2">
      <c r="A82" s="543"/>
      <c r="B82" s="219" t="s">
        <v>272</v>
      </c>
      <c r="C82" s="205"/>
      <c r="D82" s="209"/>
      <c r="E82" s="247"/>
      <c r="F82" s="307"/>
      <c r="G82" s="307"/>
      <c r="H82" s="320">
        <f t="shared" ref="H82:H84" si="30">ROUND(D82*E82*F82*G82,0)</f>
        <v>0</v>
      </c>
      <c r="I82" s="478"/>
      <c r="J82" s="544"/>
      <c r="K82" s="219" t="s">
        <v>272</v>
      </c>
      <c r="L82" s="205"/>
      <c r="M82" s="209"/>
      <c r="N82" s="247"/>
      <c r="O82" s="307"/>
      <c r="P82" s="307"/>
      <c r="Q82" s="320">
        <f t="shared" ref="Q82:Q84" si="31">ROUND(M82*N82*O82*P82,0)</f>
        <v>0</v>
      </c>
      <c r="R82" s="478"/>
      <c r="S82" s="549"/>
      <c r="T82" s="219" t="s">
        <v>272</v>
      </c>
      <c r="U82" s="205"/>
      <c r="V82" s="209"/>
      <c r="W82" s="247"/>
      <c r="X82" s="307"/>
      <c r="Y82" s="307"/>
      <c r="Z82" s="320">
        <f t="shared" ref="Z82:Z84" si="32">ROUND(V82*W82*X82*Y82,0)</f>
        <v>0</v>
      </c>
    </row>
    <row r="83" spans="1:26" ht="34.5" hidden="1" customHeight="1" outlineLevel="2">
      <c r="A83" s="543"/>
      <c r="B83" s="219" t="s">
        <v>273</v>
      </c>
      <c r="C83" s="205"/>
      <c r="D83" s="209"/>
      <c r="E83" s="247"/>
      <c r="F83" s="307"/>
      <c r="G83" s="307"/>
      <c r="H83" s="320">
        <f t="shared" si="30"/>
        <v>0</v>
      </c>
      <c r="I83" s="478"/>
      <c r="J83" s="544"/>
      <c r="K83" s="219" t="s">
        <v>273</v>
      </c>
      <c r="L83" s="205"/>
      <c r="M83" s="209"/>
      <c r="N83" s="247"/>
      <c r="O83" s="307"/>
      <c r="P83" s="307"/>
      <c r="Q83" s="320">
        <f t="shared" si="31"/>
        <v>0</v>
      </c>
      <c r="R83" s="478"/>
      <c r="S83" s="549"/>
      <c r="T83" s="219" t="s">
        <v>273</v>
      </c>
      <c r="U83" s="205"/>
      <c r="V83" s="209"/>
      <c r="W83" s="247"/>
      <c r="X83" s="307"/>
      <c r="Y83" s="307"/>
      <c r="Z83" s="320">
        <f t="shared" si="32"/>
        <v>0</v>
      </c>
    </row>
    <row r="84" spans="1:26" ht="34.5" hidden="1" customHeight="1" outlineLevel="2">
      <c r="A84" s="543"/>
      <c r="B84" s="219" t="s">
        <v>276</v>
      </c>
      <c r="C84" s="304"/>
      <c r="D84" s="209"/>
      <c r="E84" s="247"/>
      <c r="F84" s="307"/>
      <c r="G84" s="307"/>
      <c r="H84" s="320">
        <f t="shared" si="30"/>
        <v>0</v>
      </c>
      <c r="I84" s="478"/>
      <c r="J84" s="544"/>
      <c r="K84" s="219" t="s">
        <v>276</v>
      </c>
      <c r="L84" s="304"/>
      <c r="M84" s="209"/>
      <c r="N84" s="247"/>
      <c r="O84" s="307"/>
      <c r="P84" s="307"/>
      <c r="Q84" s="320">
        <f t="shared" si="31"/>
        <v>0</v>
      </c>
      <c r="R84" s="478"/>
      <c r="S84" s="549"/>
      <c r="T84" s="219" t="s">
        <v>276</v>
      </c>
      <c r="U84" s="304"/>
      <c r="V84" s="209"/>
      <c r="W84" s="247"/>
      <c r="X84" s="307"/>
      <c r="Y84" s="307"/>
      <c r="Z84" s="320">
        <f t="shared" si="32"/>
        <v>0</v>
      </c>
    </row>
    <row r="85" spans="1:26" ht="21" hidden="1" customHeight="1" outlineLevel="1">
      <c r="A85" s="543"/>
      <c r="B85" s="308" t="s">
        <v>4</v>
      </c>
      <c r="C85" s="309"/>
      <c r="D85" s="310"/>
      <c r="E85" s="311"/>
      <c r="F85" s="312"/>
      <c r="G85" s="312"/>
      <c r="H85" s="310">
        <f>SUBTOTAL(9,H80:H84)</f>
        <v>0</v>
      </c>
      <c r="I85" s="477"/>
      <c r="J85" s="544"/>
      <c r="K85" s="308" t="s">
        <v>4</v>
      </c>
      <c r="L85" s="309"/>
      <c r="M85" s="310"/>
      <c r="N85" s="311"/>
      <c r="O85" s="312"/>
      <c r="P85" s="312"/>
      <c r="Q85" s="310">
        <f>SUBTOTAL(9,Q80:Q84)</f>
        <v>0</v>
      </c>
      <c r="R85" s="477"/>
      <c r="S85" s="549"/>
      <c r="T85" s="308" t="s">
        <v>4</v>
      </c>
      <c r="U85" s="309"/>
      <c r="V85" s="310"/>
      <c r="W85" s="311"/>
      <c r="X85" s="312"/>
      <c r="Y85" s="312"/>
      <c r="Z85" s="310">
        <f>SUBTOTAL(9,Z80:Z84)</f>
        <v>0</v>
      </c>
    </row>
    <row r="86" spans="1:26" ht="34.5" hidden="1" customHeight="1" outlineLevel="2">
      <c r="A86" s="543" t="s">
        <v>232</v>
      </c>
      <c r="B86" s="304" t="s">
        <v>213</v>
      </c>
      <c r="C86" s="303"/>
      <c r="D86" s="209"/>
      <c r="E86" s="210"/>
      <c r="F86" s="307"/>
      <c r="G86" s="307"/>
      <c r="H86" s="209"/>
      <c r="I86" s="477"/>
      <c r="J86" s="544" t="s">
        <v>232</v>
      </c>
      <c r="K86" s="304" t="s">
        <v>213</v>
      </c>
      <c r="L86" s="303"/>
      <c r="M86" s="209"/>
      <c r="N86" s="210"/>
      <c r="O86" s="307"/>
      <c r="P86" s="307"/>
      <c r="Q86" s="209"/>
      <c r="R86" s="477"/>
      <c r="S86" s="544" t="s">
        <v>232</v>
      </c>
      <c r="T86" s="304" t="s">
        <v>213</v>
      </c>
      <c r="U86" s="303"/>
      <c r="V86" s="209"/>
      <c r="W86" s="210"/>
      <c r="X86" s="307"/>
      <c r="Y86" s="307"/>
      <c r="Z86" s="209"/>
    </row>
    <row r="87" spans="1:26" ht="34.5" hidden="1" customHeight="1" outlineLevel="2">
      <c r="A87" s="543"/>
      <c r="B87" s="219" t="s">
        <v>208</v>
      </c>
      <c r="C87" s="205"/>
      <c r="D87" s="209"/>
      <c r="E87" s="247"/>
      <c r="F87" s="307"/>
      <c r="G87" s="307"/>
      <c r="H87" s="320">
        <f>ROUND(D87*E87*G87,0)</f>
        <v>0</v>
      </c>
      <c r="I87" s="478"/>
      <c r="J87" s="544"/>
      <c r="K87" s="219" t="s">
        <v>208</v>
      </c>
      <c r="L87" s="205"/>
      <c r="M87" s="209"/>
      <c r="N87" s="247"/>
      <c r="O87" s="307"/>
      <c r="P87" s="307"/>
      <c r="Q87" s="320">
        <f>ROUND(M87*N87*P87,0)</f>
        <v>0</v>
      </c>
      <c r="R87" s="478"/>
      <c r="S87" s="544"/>
      <c r="T87" s="219" t="s">
        <v>208</v>
      </c>
      <c r="U87" s="205"/>
      <c r="V87" s="209"/>
      <c r="W87" s="247"/>
      <c r="X87" s="307"/>
      <c r="Y87" s="307"/>
      <c r="Z87" s="320">
        <f>ROUND(V87*W87*Y87,0)</f>
        <v>0</v>
      </c>
    </row>
    <row r="88" spans="1:26" ht="34.5" hidden="1" customHeight="1" outlineLevel="2">
      <c r="A88" s="543"/>
      <c r="B88" s="219" t="s">
        <v>209</v>
      </c>
      <c r="C88" s="205"/>
      <c r="D88" s="209"/>
      <c r="E88" s="247"/>
      <c r="F88" s="307"/>
      <c r="G88" s="307"/>
      <c r="H88" s="320">
        <f>ROUND(D88*E88*F88*G88,0)</f>
        <v>0</v>
      </c>
      <c r="I88" s="478"/>
      <c r="J88" s="544"/>
      <c r="K88" s="219" t="s">
        <v>209</v>
      </c>
      <c r="L88" s="205"/>
      <c r="M88" s="209"/>
      <c r="N88" s="247"/>
      <c r="O88" s="307"/>
      <c r="P88" s="307"/>
      <c r="Q88" s="320">
        <f>ROUND(M88*N88*O88*P88,0)</f>
        <v>0</v>
      </c>
      <c r="R88" s="478"/>
      <c r="S88" s="544"/>
      <c r="T88" s="219" t="s">
        <v>209</v>
      </c>
      <c r="U88" s="205"/>
      <c r="V88" s="209"/>
      <c r="W88" s="247"/>
      <c r="X88" s="307"/>
      <c r="Y88" s="307"/>
      <c r="Z88" s="320">
        <f>ROUND(V88*W88*X88*Y88,0)</f>
        <v>0</v>
      </c>
    </row>
    <row r="89" spans="1:26" ht="34.5" hidden="1" customHeight="1" outlineLevel="2">
      <c r="A89" s="543"/>
      <c r="B89" s="219" t="s">
        <v>272</v>
      </c>
      <c r="C89" s="205"/>
      <c r="D89" s="209"/>
      <c r="E89" s="247"/>
      <c r="F89" s="307"/>
      <c r="G89" s="307"/>
      <c r="H89" s="320">
        <f t="shared" ref="H89:H91" si="33">ROUND(D89*E89*F89*G89,0)</f>
        <v>0</v>
      </c>
      <c r="I89" s="478"/>
      <c r="J89" s="544"/>
      <c r="K89" s="219" t="s">
        <v>272</v>
      </c>
      <c r="L89" s="205"/>
      <c r="M89" s="209"/>
      <c r="N89" s="247"/>
      <c r="O89" s="307"/>
      <c r="P89" s="307"/>
      <c r="Q89" s="320">
        <f t="shared" ref="Q89:Q91" si="34">ROUND(M89*N89*O89*P89,0)</f>
        <v>0</v>
      </c>
      <c r="R89" s="478"/>
      <c r="S89" s="544"/>
      <c r="T89" s="219" t="s">
        <v>272</v>
      </c>
      <c r="U89" s="205"/>
      <c r="V89" s="209"/>
      <c r="W89" s="247"/>
      <c r="X89" s="307"/>
      <c r="Y89" s="307"/>
      <c r="Z89" s="320">
        <f t="shared" ref="Z89:Z91" si="35">ROUND(V89*W89*X89*Y89,0)</f>
        <v>0</v>
      </c>
    </row>
    <row r="90" spans="1:26" ht="34.5" hidden="1" customHeight="1" outlineLevel="2">
      <c r="A90" s="543"/>
      <c r="B90" s="219" t="s">
        <v>273</v>
      </c>
      <c r="C90" s="205"/>
      <c r="D90" s="209"/>
      <c r="E90" s="247"/>
      <c r="F90" s="307"/>
      <c r="G90" s="307"/>
      <c r="H90" s="320">
        <f t="shared" si="33"/>
        <v>0</v>
      </c>
      <c r="I90" s="478"/>
      <c r="J90" s="544"/>
      <c r="K90" s="219" t="s">
        <v>273</v>
      </c>
      <c r="L90" s="205"/>
      <c r="M90" s="209"/>
      <c r="N90" s="247"/>
      <c r="O90" s="307"/>
      <c r="P90" s="307"/>
      <c r="Q90" s="320">
        <f t="shared" si="34"/>
        <v>0</v>
      </c>
      <c r="R90" s="478"/>
      <c r="S90" s="544"/>
      <c r="T90" s="219" t="s">
        <v>273</v>
      </c>
      <c r="U90" s="205"/>
      <c r="V90" s="209"/>
      <c r="W90" s="247"/>
      <c r="X90" s="307"/>
      <c r="Y90" s="307"/>
      <c r="Z90" s="320">
        <f t="shared" si="35"/>
        <v>0</v>
      </c>
    </row>
    <row r="91" spans="1:26" ht="34.5" hidden="1" customHeight="1" outlineLevel="2">
      <c r="A91" s="543"/>
      <c r="B91" s="219" t="s">
        <v>276</v>
      </c>
      <c r="C91" s="304"/>
      <c r="D91" s="209"/>
      <c r="E91" s="247"/>
      <c r="F91" s="307"/>
      <c r="G91" s="307"/>
      <c r="H91" s="320">
        <f t="shared" si="33"/>
        <v>0</v>
      </c>
      <c r="I91" s="478"/>
      <c r="J91" s="544"/>
      <c r="K91" s="219" t="s">
        <v>276</v>
      </c>
      <c r="L91" s="304"/>
      <c r="M91" s="209"/>
      <c r="N91" s="247"/>
      <c r="O91" s="307"/>
      <c r="P91" s="307"/>
      <c r="Q91" s="320">
        <f t="shared" si="34"/>
        <v>0</v>
      </c>
      <c r="R91" s="478"/>
      <c r="S91" s="544"/>
      <c r="T91" s="219" t="s">
        <v>276</v>
      </c>
      <c r="U91" s="304"/>
      <c r="V91" s="209"/>
      <c r="W91" s="247"/>
      <c r="X91" s="307"/>
      <c r="Y91" s="307"/>
      <c r="Z91" s="320">
        <f t="shared" si="35"/>
        <v>0</v>
      </c>
    </row>
    <row r="92" spans="1:26" ht="16.5" hidden="1" customHeight="1" outlineLevel="2">
      <c r="A92" s="543"/>
      <c r="B92" s="308" t="s">
        <v>4</v>
      </c>
      <c r="C92" s="309"/>
      <c r="D92" s="310"/>
      <c r="E92" s="311"/>
      <c r="F92" s="312"/>
      <c r="G92" s="312"/>
      <c r="H92" s="310">
        <f>SUBTOTAL(9,H87:H91)</f>
        <v>0</v>
      </c>
      <c r="I92" s="477"/>
      <c r="J92" s="544"/>
      <c r="K92" s="308" t="s">
        <v>4</v>
      </c>
      <c r="L92" s="309"/>
      <c r="M92" s="310"/>
      <c r="N92" s="311"/>
      <c r="O92" s="312"/>
      <c r="P92" s="312"/>
      <c r="Q92" s="310">
        <f>SUBTOTAL(9,Q87:Q91)</f>
        <v>0</v>
      </c>
      <c r="R92" s="477"/>
      <c r="S92" s="544"/>
      <c r="T92" s="308" t="s">
        <v>4</v>
      </c>
      <c r="U92" s="309"/>
      <c r="V92" s="310"/>
      <c r="W92" s="311"/>
      <c r="X92" s="312"/>
      <c r="Y92" s="312"/>
      <c r="Z92" s="310">
        <f>SUBTOTAL(9,Z87:Z91)</f>
        <v>0</v>
      </c>
    </row>
    <row r="93" spans="1:26" ht="34.5" hidden="1" customHeight="1" outlineLevel="2">
      <c r="A93" s="543" t="s">
        <v>233</v>
      </c>
      <c r="B93" s="304" t="s">
        <v>213</v>
      </c>
      <c r="C93" s="303"/>
      <c r="D93" s="209"/>
      <c r="E93" s="210"/>
      <c r="F93" s="307"/>
      <c r="G93" s="307"/>
      <c r="H93" s="209"/>
      <c r="I93" s="477"/>
      <c r="J93" s="544" t="s">
        <v>233</v>
      </c>
      <c r="K93" s="304" t="s">
        <v>213</v>
      </c>
      <c r="L93" s="303"/>
      <c r="M93" s="209"/>
      <c r="N93" s="210"/>
      <c r="O93" s="307"/>
      <c r="P93" s="307"/>
      <c r="Q93" s="209"/>
      <c r="R93" s="477"/>
      <c r="S93" s="544" t="s">
        <v>233</v>
      </c>
      <c r="T93" s="304" t="s">
        <v>213</v>
      </c>
      <c r="U93" s="303"/>
      <c r="V93" s="209"/>
      <c r="W93" s="210"/>
      <c r="X93" s="307"/>
      <c r="Y93" s="307"/>
      <c r="Z93" s="209"/>
    </row>
    <row r="94" spans="1:26" ht="34.5" hidden="1" customHeight="1" outlineLevel="2">
      <c r="A94" s="543"/>
      <c r="B94" s="219" t="s">
        <v>208</v>
      </c>
      <c r="C94" s="205"/>
      <c r="D94" s="209"/>
      <c r="E94" s="247"/>
      <c r="F94" s="307"/>
      <c r="G94" s="307"/>
      <c r="H94" s="320">
        <f>ROUND(D94*E94*G94,0)</f>
        <v>0</v>
      </c>
      <c r="I94" s="478"/>
      <c r="J94" s="544"/>
      <c r="K94" s="219" t="s">
        <v>208</v>
      </c>
      <c r="L94" s="205"/>
      <c r="M94" s="209"/>
      <c r="N94" s="247"/>
      <c r="O94" s="307"/>
      <c r="P94" s="307"/>
      <c r="Q94" s="320">
        <f>ROUND(M94*N94*P94,0)</f>
        <v>0</v>
      </c>
      <c r="R94" s="478"/>
      <c r="S94" s="544"/>
      <c r="T94" s="219" t="s">
        <v>208</v>
      </c>
      <c r="U94" s="205"/>
      <c r="V94" s="209"/>
      <c r="W94" s="247"/>
      <c r="X94" s="307"/>
      <c r="Y94" s="307"/>
      <c r="Z94" s="320">
        <f>ROUND(V94*W94*Y94,0)</f>
        <v>0</v>
      </c>
    </row>
    <row r="95" spans="1:26" ht="34.5" hidden="1" customHeight="1" outlineLevel="2">
      <c r="A95" s="543"/>
      <c r="B95" s="219" t="s">
        <v>209</v>
      </c>
      <c r="C95" s="205"/>
      <c r="D95" s="209"/>
      <c r="E95" s="247"/>
      <c r="F95" s="307"/>
      <c r="G95" s="307"/>
      <c r="H95" s="320">
        <f>ROUND(D95*E95*F95*G95,0)</f>
        <v>0</v>
      </c>
      <c r="I95" s="478"/>
      <c r="J95" s="544"/>
      <c r="K95" s="219" t="s">
        <v>209</v>
      </c>
      <c r="L95" s="205"/>
      <c r="M95" s="209"/>
      <c r="N95" s="247"/>
      <c r="O95" s="307"/>
      <c r="P95" s="307"/>
      <c r="Q95" s="320">
        <f>ROUND(M95*N95*O95*P95,0)</f>
        <v>0</v>
      </c>
      <c r="R95" s="478"/>
      <c r="S95" s="544"/>
      <c r="T95" s="219" t="s">
        <v>209</v>
      </c>
      <c r="U95" s="205"/>
      <c r="V95" s="209"/>
      <c r="W95" s="247"/>
      <c r="X95" s="307"/>
      <c r="Y95" s="307"/>
      <c r="Z95" s="320">
        <f>ROUND(V95*W95*X95*Y95,0)</f>
        <v>0</v>
      </c>
    </row>
    <row r="96" spans="1:26" ht="34.5" hidden="1" customHeight="1" outlineLevel="2">
      <c r="A96" s="543"/>
      <c r="B96" s="219" t="s">
        <v>272</v>
      </c>
      <c r="C96" s="205"/>
      <c r="D96" s="209"/>
      <c r="E96" s="247"/>
      <c r="F96" s="307"/>
      <c r="G96" s="307"/>
      <c r="H96" s="320">
        <f t="shared" ref="H96:H98" si="36">ROUND(D96*E96*F96*G96,0)</f>
        <v>0</v>
      </c>
      <c r="I96" s="478"/>
      <c r="J96" s="544"/>
      <c r="K96" s="219" t="s">
        <v>272</v>
      </c>
      <c r="L96" s="205"/>
      <c r="M96" s="209"/>
      <c r="N96" s="247"/>
      <c r="O96" s="307"/>
      <c r="P96" s="307"/>
      <c r="Q96" s="320">
        <f t="shared" ref="Q96:Q98" si="37">ROUND(M96*N96*O96*P96,0)</f>
        <v>0</v>
      </c>
      <c r="R96" s="478"/>
      <c r="S96" s="544"/>
      <c r="T96" s="219" t="s">
        <v>272</v>
      </c>
      <c r="U96" s="205"/>
      <c r="V96" s="209"/>
      <c r="W96" s="247"/>
      <c r="X96" s="307"/>
      <c r="Y96" s="307"/>
      <c r="Z96" s="320">
        <f t="shared" ref="Z96:Z98" si="38">ROUND(V96*W96*X96*Y96,0)</f>
        <v>0</v>
      </c>
    </row>
    <row r="97" spans="1:26" ht="34.5" hidden="1" customHeight="1" outlineLevel="2">
      <c r="A97" s="543"/>
      <c r="B97" s="219" t="s">
        <v>273</v>
      </c>
      <c r="C97" s="205"/>
      <c r="D97" s="209"/>
      <c r="E97" s="247"/>
      <c r="F97" s="307"/>
      <c r="G97" s="307"/>
      <c r="H97" s="320">
        <f t="shared" si="36"/>
        <v>0</v>
      </c>
      <c r="I97" s="478"/>
      <c r="J97" s="544"/>
      <c r="K97" s="219" t="s">
        <v>273</v>
      </c>
      <c r="L97" s="205"/>
      <c r="M97" s="209"/>
      <c r="N97" s="247"/>
      <c r="O97" s="307"/>
      <c r="P97" s="307"/>
      <c r="Q97" s="320">
        <f t="shared" si="37"/>
        <v>0</v>
      </c>
      <c r="R97" s="478"/>
      <c r="S97" s="544"/>
      <c r="T97" s="219" t="s">
        <v>273</v>
      </c>
      <c r="U97" s="205"/>
      <c r="V97" s="209"/>
      <c r="W97" s="247"/>
      <c r="X97" s="307"/>
      <c r="Y97" s="307"/>
      <c r="Z97" s="320">
        <f t="shared" si="38"/>
        <v>0</v>
      </c>
    </row>
    <row r="98" spans="1:26" ht="34.5" hidden="1" customHeight="1" outlineLevel="2">
      <c r="A98" s="543"/>
      <c r="B98" s="219" t="s">
        <v>276</v>
      </c>
      <c r="C98" s="304"/>
      <c r="D98" s="209"/>
      <c r="E98" s="247"/>
      <c r="F98" s="307"/>
      <c r="G98" s="307"/>
      <c r="H98" s="320">
        <f t="shared" si="36"/>
        <v>0</v>
      </c>
      <c r="I98" s="478"/>
      <c r="J98" s="544"/>
      <c r="K98" s="219" t="s">
        <v>276</v>
      </c>
      <c r="L98" s="304"/>
      <c r="M98" s="209"/>
      <c r="N98" s="247"/>
      <c r="O98" s="307"/>
      <c r="P98" s="307"/>
      <c r="Q98" s="320">
        <f t="shared" si="37"/>
        <v>0</v>
      </c>
      <c r="R98" s="478"/>
      <c r="S98" s="544"/>
      <c r="T98" s="219" t="s">
        <v>276</v>
      </c>
      <c r="U98" s="304"/>
      <c r="V98" s="209"/>
      <c r="W98" s="247"/>
      <c r="X98" s="307"/>
      <c r="Y98" s="307"/>
      <c r="Z98" s="320">
        <f t="shared" si="38"/>
        <v>0</v>
      </c>
    </row>
    <row r="99" spans="1:26" ht="16.5" hidden="1" customHeight="1" outlineLevel="2">
      <c r="A99" s="543"/>
      <c r="B99" s="308" t="s">
        <v>4</v>
      </c>
      <c r="C99" s="309"/>
      <c r="D99" s="310"/>
      <c r="E99" s="311"/>
      <c r="F99" s="312"/>
      <c r="G99" s="312"/>
      <c r="H99" s="310">
        <f>SUBTOTAL(9,H94:H98)</f>
        <v>0</v>
      </c>
      <c r="I99" s="477"/>
      <c r="J99" s="544"/>
      <c r="K99" s="308" t="s">
        <v>4</v>
      </c>
      <c r="L99" s="309"/>
      <c r="M99" s="310"/>
      <c r="N99" s="311"/>
      <c r="O99" s="312"/>
      <c r="P99" s="312"/>
      <c r="Q99" s="310">
        <f>SUBTOTAL(9,Q94:Q98)</f>
        <v>0</v>
      </c>
      <c r="R99" s="477"/>
      <c r="S99" s="544"/>
      <c r="T99" s="308" t="s">
        <v>4</v>
      </c>
      <c r="U99" s="309"/>
      <c r="V99" s="310"/>
      <c r="W99" s="311"/>
      <c r="X99" s="312"/>
      <c r="Y99" s="312"/>
      <c r="Z99" s="310">
        <f>SUBTOTAL(9,Z94:Z98)</f>
        <v>0</v>
      </c>
    </row>
    <row r="100" spans="1:26" ht="34.5" hidden="1" customHeight="1" outlineLevel="2">
      <c r="A100" s="543" t="s">
        <v>234</v>
      </c>
      <c r="B100" s="304" t="s">
        <v>213</v>
      </c>
      <c r="C100" s="303"/>
      <c r="D100" s="209"/>
      <c r="E100" s="210"/>
      <c r="F100" s="307"/>
      <c r="G100" s="307"/>
      <c r="H100" s="209"/>
      <c r="I100" s="477"/>
      <c r="J100" s="544" t="s">
        <v>234</v>
      </c>
      <c r="K100" s="304" t="s">
        <v>213</v>
      </c>
      <c r="L100" s="303"/>
      <c r="M100" s="209"/>
      <c r="N100" s="210"/>
      <c r="O100" s="307"/>
      <c r="P100" s="307"/>
      <c r="Q100" s="209"/>
      <c r="R100" s="477"/>
      <c r="S100" s="544" t="s">
        <v>234</v>
      </c>
      <c r="T100" s="304" t="s">
        <v>213</v>
      </c>
      <c r="U100" s="303"/>
      <c r="V100" s="209"/>
      <c r="W100" s="210"/>
      <c r="X100" s="307"/>
      <c r="Y100" s="307"/>
      <c r="Z100" s="209"/>
    </row>
    <row r="101" spans="1:26" ht="34.5" hidden="1" customHeight="1" outlineLevel="2">
      <c r="A101" s="543"/>
      <c r="B101" s="219" t="s">
        <v>208</v>
      </c>
      <c r="C101" s="205"/>
      <c r="D101" s="209"/>
      <c r="E101" s="247"/>
      <c r="F101" s="307"/>
      <c r="G101" s="307"/>
      <c r="H101" s="320">
        <f>ROUND(D101*E101*G101,0)</f>
        <v>0</v>
      </c>
      <c r="I101" s="478"/>
      <c r="J101" s="544"/>
      <c r="K101" s="219" t="s">
        <v>208</v>
      </c>
      <c r="L101" s="205"/>
      <c r="M101" s="209"/>
      <c r="N101" s="247"/>
      <c r="O101" s="307"/>
      <c r="P101" s="307"/>
      <c r="Q101" s="320">
        <f>ROUND(M101*N101*P101,0)</f>
        <v>0</v>
      </c>
      <c r="R101" s="478"/>
      <c r="S101" s="544"/>
      <c r="T101" s="219" t="s">
        <v>208</v>
      </c>
      <c r="U101" s="205"/>
      <c r="V101" s="209"/>
      <c r="W101" s="247"/>
      <c r="X101" s="307"/>
      <c r="Y101" s="307"/>
      <c r="Z101" s="320">
        <f>ROUND(V101*W101*Y101,0)</f>
        <v>0</v>
      </c>
    </row>
    <row r="102" spans="1:26" ht="34.5" hidden="1" customHeight="1" outlineLevel="2">
      <c r="A102" s="543"/>
      <c r="B102" s="219" t="s">
        <v>209</v>
      </c>
      <c r="C102" s="205"/>
      <c r="D102" s="209"/>
      <c r="E102" s="247"/>
      <c r="F102" s="307"/>
      <c r="G102" s="307"/>
      <c r="H102" s="320">
        <f>ROUND(D102*E102*F102*G102,0)</f>
        <v>0</v>
      </c>
      <c r="I102" s="478"/>
      <c r="J102" s="544"/>
      <c r="K102" s="219" t="s">
        <v>209</v>
      </c>
      <c r="L102" s="205"/>
      <c r="M102" s="209"/>
      <c r="N102" s="247"/>
      <c r="O102" s="307"/>
      <c r="P102" s="307"/>
      <c r="Q102" s="320">
        <f>ROUND(M102*N102*O102*P102,0)</f>
        <v>0</v>
      </c>
      <c r="R102" s="478"/>
      <c r="S102" s="544"/>
      <c r="T102" s="219" t="s">
        <v>209</v>
      </c>
      <c r="U102" s="205"/>
      <c r="V102" s="209"/>
      <c r="W102" s="247"/>
      <c r="X102" s="307"/>
      <c r="Y102" s="307"/>
      <c r="Z102" s="320">
        <f>ROUND(V102*W102*X102*Y102,0)</f>
        <v>0</v>
      </c>
    </row>
    <row r="103" spans="1:26" ht="34.5" hidden="1" customHeight="1" outlineLevel="2">
      <c r="A103" s="543"/>
      <c r="B103" s="219" t="s">
        <v>272</v>
      </c>
      <c r="C103" s="205"/>
      <c r="D103" s="209"/>
      <c r="E103" s="247"/>
      <c r="F103" s="307"/>
      <c r="G103" s="307"/>
      <c r="H103" s="320">
        <f t="shared" ref="H103:H105" si="39">ROUND(D103*E103*F103*G103,0)</f>
        <v>0</v>
      </c>
      <c r="I103" s="478"/>
      <c r="J103" s="544"/>
      <c r="K103" s="219" t="s">
        <v>272</v>
      </c>
      <c r="L103" s="205"/>
      <c r="M103" s="209"/>
      <c r="N103" s="247"/>
      <c r="O103" s="307"/>
      <c r="P103" s="307"/>
      <c r="Q103" s="320">
        <f t="shared" ref="Q103:Q105" si="40">ROUND(M103*N103*O103*P103,0)</f>
        <v>0</v>
      </c>
      <c r="R103" s="478"/>
      <c r="S103" s="544"/>
      <c r="T103" s="219" t="s">
        <v>272</v>
      </c>
      <c r="U103" s="205"/>
      <c r="V103" s="209"/>
      <c r="W103" s="247"/>
      <c r="X103" s="307"/>
      <c r="Y103" s="307"/>
      <c r="Z103" s="320">
        <f t="shared" ref="Z103:Z105" si="41">ROUND(V103*W103*X103*Y103,0)</f>
        <v>0</v>
      </c>
    </row>
    <row r="104" spans="1:26" ht="34.5" hidden="1" customHeight="1" outlineLevel="2">
      <c r="A104" s="543"/>
      <c r="B104" s="219" t="s">
        <v>273</v>
      </c>
      <c r="C104" s="205"/>
      <c r="D104" s="209"/>
      <c r="E104" s="247"/>
      <c r="F104" s="307"/>
      <c r="G104" s="307"/>
      <c r="H104" s="320">
        <f t="shared" si="39"/>
        <v>0</v>
      </c>
      <c r="I104" s="478"/>
      <c r="J104" s="544"/>
      <c r="K104" s="219" t="s">
        <v>273</v>
      </c>
      <c r="L104" s="205"/>
      <c r="M104" s="209"/>
      <c r="N104" s="247"/>
      <c r="O104" s="307"/>
      <c r="P104" s="307"/>
      <c r="Q104" s="320">
        <f t="shared" si="40"/>
        <v>0</v>
      </c>
      <c r="R104" s="478"/>
      <c r="S104" s="544"/>
      <c r="T104" s="219" t="s">
        <v>273</v>
      </c>
      <c r="U104" s="205"/>
      <c r="V104" s="209"/>
      <c r="W104" s="247"/>
      <c r="X104" s="307"/>
      <c r="Y104" s="307"/>
      <c r="Z104" s="320">
        <f t="shared" si="41"/>
        <v>0</v>
      </c>
    </row>
    <row r="105" spans="1:26" ht="34.5" hidden="1" customHeight="1" outlineLevel="2">
      <c r="A105" s="543"/>
      <c r="B105" s="219" t="s">
        <v>276</v>
      </c>
      <c r="C105" s="304"/>
      <c r="D105" s="209"/>
      <c r="E105" s="247"/>
      <c r="F105" s="307"/>
      <c r="G105" s="307"/>
      <c r="H105" s="320">
        <f t="shared" si="39"/>
        <v>0</v>
      </c>
      <c r="I105" s="478"/>
      <c r="J105" s="544"/>
      <c r="K105" s="219" t="s">
        <v>276</v>
      </c>
      <c r="L105" s="304"/>
      <c r="M105" s="209"/>
      <c r="N105" s="247"/>
      <c r="O105" s="307"/>
      <c r="P105" s="307"/>
      <c r="Q105" s="320">
        <f t="shared" si="40"/>
        <v>0</v>
      </c>
      <c r="R105" s="478"/>
      <c r="S105" s="544"/>
      <c r="T105" s="219" t="s">
        <v>276</v>
      </c>
      <c r="U105" s="304"/>
      <c r="V105" s="209"/>
      <c r="W105" s="247"/>
      <c r="X105" s="307"/>
      <c r="Y105" s="307"/>
      <c r="Z105" s="320">
        <f t="shared" si="41"/>
        <v>0</v>
      </c>
    </row>
    <row r="106" spans="1:26" ht="18" hidden="1" customHeight="1" outlineLevel="2">
      <c r="A106" s="543"/>
      <c r="B106" s="308" t="s">
        <v>4</v>
      </c>
      <c r="C106" s="309"/>
      <c r="D106" s="310"/>
      <c r="E106" s="311"/>
      <c r="F106" s="312"/>
      <c r="G106" s="312"/>
      <c r="H106" s="310">
        <f>SUBTOTAL(9,H101:H105)</f>
        <v>0</v>
      </c>
      <c r="I106" s="477"/>
      <c r="J106" s="544"/>
      <c r="K106" s="308" t="s">
        <v>4</v>
      </c>
      <c r="L106" s="309"/>
      <c r="M106" s="310"/>
      <c r="N106" s="311"/>
      <c r="O106" s="312"/>
      <c r="P106" s="312"/>
      <c r="Q106" s="310">
        <f>SUBTOTAL(9,Q101:Q105)</f>
        <v>0</v>
      </c>
      <c r="R106" s="477"/>
      <c r="S106" s="544"/>
      <c r="T106" s="308" t="s">
        <v>4</v>
      </c>
      <c r="U106" s="309"/>
      <c r="V106" s="310"/>
      <c r="W106" s="311"/>
      <c r="X106" s="312"/>
      <c r="Y106" s="312"/>
      <c r="Z106" s="310">
        <f>SUBTOTAL(9,Z101:Z105)</f>
        <v>0</v>
      </c>
    </row>
    <row r="107" spans="1:26" ht="34.5" hidden="1" customHeight="1" outlineLevel="2">
      <c r="A107" s="543" t="s">
        <v>235</v>
      </c>
      <c r="B107" s="304" t="s">
        <v>213</v>
      </c>
      <c r="C107" s="303"/>
      <c r="D107" s="209"/>
      <c r="E107" s="210"/>
      <c r="F107" s="307"/>
      <c r="G107" s="307"/>
      <c r="H107" s="209"/>
      <c r="I107" s="477"/>
      <c r="J107" s="544" t="s">
        <v>235</v>
      </c>
      <c r="K107" s="304" t="s">
        <v>213</v>
      </c>
      <c r="L107" s="303"/>
      <c r="M107" s="209"/>
      <c r="N107" s="210"/>
      <c r="O107" s="307"/>
      <c r="P107" s="307"/>
      <c r="Q107" s="209"/>
      <c r="R107" s="477"/>
      <c r="S107" s="544" t="s">
        <v>235</v>
      </c>
      <c r="T107" s="304" t="s">
        <v>213</v>
      </c>
      <c r="U107" s="303"/>
      <c r="V107" s="209"/>
      <c r="W107" s="210"/>
      <c r="X107" s="307"/>
      <c r="Y107" s="307"/>
      <c r="Z107" s="209"/>
    </row>
    <row r="108" spans="1:26" ht="34.5" hidden="1" customHeight="1" outlineLevel="2">
      <c r="A108" s="543"/>
      <c r="B108" s="219" t="s">
        <v>208</v>
      </c>
      <c r="C108" s="205"/>
      <c r="D108" s="209"/>
      <c r="E108" s="247"/>
      <c r="F108" s="307"/>
      <c r="G108" s="307"/>
      <c r="H108" s="320">
        <f>ROUND(D108*E108*G108,0)</f>
        <v>0</v>
      </c>
      <c r="I108" s="478"/>
      <c r="J108" s="544"/>
      <c r="K108" s="219" t="s">
        <v>208</v>
      </c>
      <c r="L108" s="205"/>
      <c r="M108" s="209"/>
      <c r="N108" s="247"/>
      <c r="O108" s="307"/>
      <c r="P108" s="307"/>
      <c r="Q108" s="320">
        <f>ROUND(M108*N108*P108,0)</f>
        <v>0</v>
      </c>
      <c r="R108" s="478"/>
      <c r="S108" s="544"/>
      <c r="T108" s="219" t="s">
        <v>208</v>
      </c>
      <c r="U108" s="205"/>
      <c r="V108" s="209"/>
      <c r="W108" s="247"/>
      <c r="X108" s="307"/>
      <c r="Y108" s="307"/>
      <c r="Z108" s="320">
        <f>ROUND(V108*W108*Y108,0)</f>
        <v>0</v>
      </c>
    </row>
    <row r="109" spans="1:26" ht="34.5" hidden="1" customHeight="1" outlineLevel="2">
      <c r="A109" s="543"/>
      <c r="B109" s="219" t="s">
        <v>209</v>
      </c>
      <c r="C109" s="205"/>
      <c r="D109" s="209"/>
      <c r="E109" s="247"/>
      <c r="F109" s="307"/>
      <c r="G109" s="307"/>
      <c r="H109" s="320">
        <f>ROUND(D109*E109*F109*G109,0)</f>
        <v>0</v>
      </c>
      <c r="I109" s="478"/>
      <c r="J109" s="544"/>
      <c r="K109" s="219" t="s">
        <v>209</v>
      </c>
      <c r="L109" s="205"/>
      <c r="M109" s="209"/>
      <c r="N109" s="247"/>
      <c r="O109" s="307"/>
      <c r="P109" s="307"/>
      <c r="Q109" s="320">
        <f>ROUND(M109*N109*O109*P109,0)</f>
        <v>0</v>
      </c>
      <c r="R109" s="478"/>
      <c r="S109" s="544"/>
      <c r="T109" s="219" t="s">
        <v>209</v>
      </c>
      <c r="U109" s="205"/>
      <c r="V109" s="209"/>
      <c r="W109" s="247"/>
      <c r="X109" s="307"/>
      <c r="Y109" s="307"/>
      <c r="Z109" s="320">
        <f>ROUND(V109*W109*X109*Y109,0)</f>
        <v>0</v>
      </c>
    </row>
    <row r="110" spans="1:26" ht="34.5" hidden="1" customHeight="1" outlineLevel="2">
      <c r="A110" s="543"/>
      <c r="B110" s="219" t="s">
        <v>272</v>
      </c>
      <c r="C110" s="205"/>
      <c r="D110" s="209"/>
      <c r="E110" s="247"/>
      <c r="F110" s="307"/>
      <c r="G110" s="307"/>
      <c r="H110" s="320">
        <f t="shared" ref="H110:H112" si="42">ROUND(D110*E110*F110*G110,0)</f>
        <v>0</v>
      </c>
      <c r="I110" s="478"/>
      <c r="J110" s="544"/>
      <c r="K110" s="219" t="s">
        <v>272</v>
      </c>
      <c r="L110" s="205"/>
      <c r="M110" s="209"/>
      <c r="N110" s="247"/>
      <c r="O110" s="307"/>
      <c r="P110" s="307"/>
      <c r="Q110" s="320">
        <f t="shared" ref="Q110:Q112" si="43">ROUND(M110*N110*O110*P110,0)</f>
        <v>0</v>
      </c>
      <c r="R110" s="478"/>
      <c r="S110" s="544"/>
      <c r="T110" s="219" t="s">
        <v>272</v>
      </c>
      <c r="U110" s="205"/>
      <c r="V110" s="209"/>
      <c r="W110" s="247"/>
      <c r="X110" s="307"/>
      <c r="Y110" s="307"/>
      <c r="Z110" s="320">
        <f t="shared" ref="Z110:Z112" si="44">ROUND(V110*W110*X110*Y110,0)</f>
        <v>0</v>
      </c>
    </row>
    <row r="111" spans="1:26" ht="34.5" hidden="1" customHeight="1" outlineLevel="2">
      <c r="A111" s="543"/>
      <c r="B111" s="219" t="s">
        <v>273</v>
      </c>
      <c r="C111" s="205"/>
      <c r="D111" s="209"/>
      <c r="E111" s="247"/>
      <c r="F111" s="307"/>
      <c r="G111" s="307"/>
      <c r="H111" s="320">
        <f t="shared" si="42"/>
        <v>0</v>
      </c>
      <c r="I111" s="478"/>
      <c r="J111" s="544"/>
      <c r="K111" s="219" t="s">
        <v>273</v>
      </c>
      <c r="L111" s="205"/>
      <c r="M111" s="209"/>
      <c r="N111" s="247"/>
      <c r="O111" s="307"/>
      <c r="P111" s="307"/>
      <c r="Q111" s="320">
        <f t="shared" si="43"/>
        <v>0</v>
      </c>
      <c r="R111" s="478"/>
      <c r="S111" s="544"/>
      <c r="T111" s="219" t="s">
        <v>273</v>
      </c>
      <c r="U111" s="205"/>
      <c r="V111" s="209"/>
      <c r="W111" s="247"/>
      <c r="X111" s="307"/>
      <c r="Y111" s="307"/>
      <c r="Z111" s="320">
        <f t="shared" si="44"/>
        <v>0</v>
      </c>
    </row>
    <row r="112" spans="1:26" ht="34.5" hidden="1" customHeight="1" outlineLevel="2">
      <c r="A112" s="543"/>
      <c r="B112" s="219" t="s">
        <v>276</v>
      </c>
      <c r="C112" s="304"/>
      <c r="D112" s="209"/>
      <c r="E112" s="247"/>
      <c r="F112" s="307"/>
      <c r="G112" s="307"/>
      <c r="H112" s="320">
        <f t="shared" si="42"/>
        <v>0</v>
      </c>
      <c r="I112" s="478"/>
      <c r="J112" s="544"/>
      <c r="K112" s="219" t="s">
        <v>276</v>
      </c>
      <c r="L112" s="304"/>
      <c r="M112" s="209"/>
      <c r="N112" s="247"/>
      <c r="O112" s="307"/>
      <c r="P112" s="307"/>
      <c r="Q112" s="320">
        <f t="shared" si="43"/>
        <v>0</v>
      </c>
      <c r="R112" s="478"/>
      <c r="S112" s="544"/>
      <c r="T112" s="219" t="s">
        <v>276</v>
      </c>
      <c r="U112" s="304"/>
      <c r="V112" s="209"/>
      <c r="W112" s="247"/>
      <c r="X112" s="307"/>
      <c r="Y112" s="307"/>
      <c r="Z112" s="320">
        <f t="shared" si="44"/>
        <v>0</v>
      </c>
    </row>
    <row r="113" spans="1:26" ht="13.5" hidden="1" customHeight="1" outlineLevel="2">
      <c r="A113" s="543"/>
      <c r="B113" s="308" t="s">
        <v>4</v>
      </c>
      <c r="C113" s="309"/>
      <c r="D113" s="310"/>
      <c r="E113" s="311"/>
      <c r="F113" s="312"/>
      <c r="G113" s="312"/>
      <c r="H113" s="310">
        <f>SUBTOTAL(9,H108:H112)</f>
        <v>0</v>
      </c>
      <c r="I113" s="477"/>
      <c r="J113" s="544"/>
      <c r="K113" s="308" t="s">
        <v>4</v>
      </c>
      <c r="L113" s="309"/>
      <c r="M113" s="310"/>
      <c r="N113" s="311"/>
      <c r="O113" s="312"/>
      <c r="P113" s="312"/>
      <c r="Q113" s="310">
        <f>SUBTOTAL(9,Q108:Q112)</f>
        <v>0</v>
      </c>
      <c r="R113" s="477"/>
      <c r="S113" s="544"/>
      <c r="T113" s="308" t="s">
        <v>4</v>
      </c>
      <c r="U113" s="309"/>
      <c r="V113" s="310"/>
      <c r="W113" s="311"/>
      <c r="X113" s="312"/>
      <c r="Y113" s="312"/>
      <c r="Z113" s="310">
        <f>SUBTOTAL(9,Z108:Z112)</f>
        <v>0</v>
      </c>
    </row>
    <row r="114" spans="1:26" ht="34.5" hidden="1" customHeight="1" outlineLevel="2">
      <c r="A114" s="543" t="s">
        <v>236</v>
      </c>
      <c r="B114" s="304" t="s">
        <v>213</v>
      </c>
      <c r="C114" s="303"/>
      <c r="D114" s="209"/>
      <c r="E114" s="210"/>
      <c r="F114" s="307"/>
      <c r="G114" s="307"/>
      <c r="H114" s="209"/>
      <c r="I114" s="477"/>
      <c r="J114" s="544" t="s">
        <v>236</v>
      </c>
      <c r="K114" s="304" t="s">
        <v>213</v>
      </c>
      <c r="L114" s="303"/>
      <c r="M114" s="209"/>
      <c r="N114" s="210"/>
      <c r="O114" s="307"/>
      <c r="P114" s="307"/>
      <c r="Q114" s="209"/>
      <c r="R114" s="477"/>
      <c r="S114" s="544" t="s">
        <v>236</v>
      </c>
      <c r="T114" s="304" t="s">
        <v>213</v>
      </c>
      <c r="U114" s="303"/>
      <c r="V114" s="209"/>
      <c r="W114" s="210"/>
      <c r="X114" s="307"/>
      <c r="Y114" s="307"/>
      <c r="Z114" s="209"/>
    </row>
    <row r="115" spans="1:26" ht="34.5" hidden="1" customHeight="1" outlineLevel="2">
      <c r="A115" s="543"/>
      <c r="B115" s="219" t="s">
        <v>208</v>
      </c>
      <c r="C115" s="205"/>
      <c r="D115" s="209"/>
      <c r="E115" s="247"/>
      <c r="F115" s="307"/>
      <c r="G115" s="307"/>
      <c r="H115" s="320">
        <f>ROUND(D115*E115*G115,0)</f>
        <v>0</v>
      </c>
      <c r="I115" s="478"/>
      <c r="J115" s="544"/>
      <c r="K115" s="219" t="s">
        <v>208</v>
      </c>
      <c r="L115" s="205"/>
      <c r="M115" s="209"/>
      <c r="N115" s="247"/>
      <c r="O115" s="307"/>
      <c r="P115" s="307"/>
      <c r="Q115" s="320">
        <f>ROUND(M115*N115*P115,0)</f>
        <v>0</v>
      </c>
      <c r="R115" s="478"/>
      <c r="S115" s="544"/>
      <c r="T115" s="219" t="s">
        <v>208</v>
      </c>
      <c r="U115" s="205"/>
      <c r="V115" s="209"/>
      <c r="W115" s="247"/>
      <c r="X115" s="307"/>
      <c r="Y115" s="307"/>
      <c r="Z115" s="320">
        <f>ROUND(V115*W115*Y115,0)</f>
        <v>0</v>
      </c>
    </row>
    <row r="116" spans="1:26" ht="34.5" hidden="1" customHeight="1" outlineLevel="2">
      <c r="A116" s="543"/>
      <c r="B116" s="219" t="s">
        <v>209</v>
      </c>
      <c r="C116" s="205"/>
      <c r="D116" s="209"/>
      <c r="E116" s="247"/>
      <c r="F116" s="307"/>
      <c r="G116" s="307"/>
      <c r="H116" s="320">
        <f>ROUND(D116*E116*F116*G116,0)</f>
        <v>0</v>
      </c>
      <c r="I116" s="478"/>
      <c r="J116" s="544"/>
      <c r="K116" s="219" t="s">
        <v>209</v>
      </c>
      <c r="L116" s="205"/>
      <c r="M116" s="209"/>
      <c r="N116" s="247"/>
      <c r="O116" s="307"/>
      <c r="P116" s="307"/>
      <c r="Q116" s="320">
        <f>ROUND(M116*N116*O116*P116,0)</f>
        <v>0</v>
      </c>
      <c r="R116" s="478"/>
      <c r="S116" s="544"/>
      <c r="T116" s="219" t="s">
        <v>209</v>
      </c>
      <c r="U116" s="205"/>
      <c r="V116" s="209"/>
      <c r="W116" s="247"/>
      <c r="X116" s="307"/>
      <c r="Y116" s="307"/>
      <c r="Z116" s="320">
        <f>ROUND(V116*W116*X116*Y116,0)</f>
        <v>0</v>
      </c>
    </row>
    <row r="117" spans="1:26" ht="34.5" hidden="1" customHeight="1" outlineLevel="2">
      <c r="A117" s="543"/>
      <c r="B117" s="219" t="s">
        <v>272</v>
      </c>
      <c r="C117" s="205"/>
      <c r="D117" s="209"/>
      <c r="E117" s="247"/>
      <c r="F117" s="307"/>
      <c r="G117" s="307"/>
      <c r="H117" s="320">
        <f t="shared" ref="H117:H119" si="45">ROUND(D117*E117*F117*G117,0)</f>
        <v>0</v>
      </c>
      <c r="I117" s="478"/>
      <c r="J117" s="544"/>
      <c r="K117" s="219" t="s">
        <v>272</v>
      </c>
      <c r="L117" s="205"/>
      <c r="M117" s="209"/>
      <c r="N117" s="247"/>
      <c r="O117" s="307"/>
      <c r="P117" s="307"/>
      <c r="Q117" s="320">
        <f t="shared" ref="Q117:Q119" si="46">ROUND(M117*N117*O117*P117,0)</f>
        <v>0</v>
      </c>
      <c r="R117" s="478"/>
      <c r="S117" s="544"/>
      <c r="T117" s="219" t="s">
        <v>272</v>
      </c>
      <c r="U117" s="205"/>
      <c r="V117" s="209"/>
      <c r="W117" s="247"/>
      <c r="X117" s="307"/>
      <c r="Y117" s="307"/>
      <c r="Z117" s="320">
        <f t="shared" ref="Z117:Z119" si="47">ROUND(V117*W117*X117*Y117,0)</f>
        <v>0</v>
      </c>
    </row>
    <row r="118" spans="1:26" ht="34.5" hidden="1" customHeight="1" outlineLevel="2">
      <c r="A118" s="543"/>
      <c r="B118" s="219" t="s">
        <v>273</v>
      </c>
      <c r="C118" s="205"/>
      <c r="D118" s="209"/>
      <c r="E118" s="247"/>
      <c r="F118" s="307"/>
      <c r="G118" s="307"/>
      <c r="H118" s="320">
        <f t="shared" si="45"/>
        <v>0</v>
      </c>
      <c r="I118" s="478"/>
      <c r="J118" s="544"/>
      <c r="K118" s="219" t="s">
        <v>273</v>
      </c>
      <c r="L118" s="205"/>
      <c r="M118" s="209"/>
      <c r="N118" s="247"/>
      <c r="O118" s="307"/>
      <c r="P118" s="307"/>
      <c r="Q118" s="320">
        <f t="shared" si="46"/>
        <v>0</v>
      </c>
      <c r="R118" s="478"/>
      <c r="S118" s="544"/>
      <c r="T118" s="219" t="s">
        <v>273</v>
      </c>
      <c r="U118" s="205"/>
      <c r="V118" s="209"/>
      <c r="W118" s="247"/>
      <c r="X118" s="307"/>
      <c r="Y118" s="307"/>
      <c r="Z118" s="320">
        <f t="shared" si="47"/>
        <v>0</v>
      </c>
    </row>
    <row r="119" spans="1:26" ht="34.5" hidden="1" customHeight="1" outlineLevel="2">
      <c r="A119" s="543"/>
      <c r="B119" s="219" t="s">
        <v>276</v>
      </c>
      <c r="C119" s="304"/>
      <c r="D119" s="209"/>
      <c r="E119" s="247"/>
      <c r="F119" s="307"/>
      <c r="G119" s="307"/>
      <c r="H119" s="320">
        <f t="shared" si="45"/>
        <v>0</v>
      </c>
      <c r="I119" s="478"/>
      <c r="J119" s="544"/>
      <c r="K119" s="219" t="s">
        <v>276</v>
      </c>
      <c r="L119" s="304"/>
      <c r="M119" s="209"/>
      <c r="N119" s="247"/>
      <c r="O119" s="307"/>
      <c r="P119" s="307"/>
      <c r="Q119" s="320">
        <f t="shared" si="46"/>
        <v>0</v>
      </c>
      <c r="R119" s="478"/>
      <c r="S119" s="544"/>
      <c r="T119" s="219" t="s">
        <v>276</v>
      </c>
      <c r="U119" s="304"/>
      <c r="V119" s="209"/>
      <c r="W119" s="247"/>
      <c r="X119" s="307"/>
      <c r="Y119" s="307"/>
      <c r="Z119" s="320">
        <f t="shared" si="47"/>
        <v>0</v>
      </c>
    </row>
    <row r="120" spans="1:26" ht="12.75" hidden="1" customHeight="1" outlineLevel="2">
      <c r="A120" s="543"/>
      <c r="B120" s="308" t="s">
        <v>4</v>
      </c>
      <c r="C120" s="309"/>
      <c r="D120" s="310"/>
      <c r="E120" s="311"/>
      <c r="F120" s="312"/>
      <c r="G120" s="312"/>
      <c r="H120" s="310">
        <f>SUBTOTAL(9,H115:H119)</f>
        <v>0</v>
      </c>
      <c r="I120" s="477"/>
      <c r="J120" s="544"/>
      <c r="K120" s="308" t="s">
        <v>4</v>
      </c>
      <c r="L120" s="309"/>
      <c r="M120" s="310"/>
      <c r="N120" s="311"/>
      <c r="O120" s="312"/>
      <c r="P120" s="312"/>
      <c r="Q120" s="310">
        <f>SUBTOTAL(9,Q115:Q119)</f>
        <v>0</v>
      </c>
      <c r="R120" s="477"/>
      <c r="S120" s="544"/>
      <c r="T120" s="308" t="s">
        <v>4</v>
      </c>
      <c r="U120" s="309"/>
      <c r="V120" s="310"/>
      <c r="W120" s="311"/>
      <c r="X120" s="312"/>
      <c r="Y120" s="312"/>
      <c r="Z120" s="310">
        <f>SUBTOTAL(9,Z115:Z119)</f>
        <v>0</v>
      </c>
    </row>
    <row r="121" spans="1:26" ht="34.5" hidden="1" customHeight="1" outlineLevel="2">
      <c r="A121" s="543" t="s">
        <v>237</v>
      </c>
      <c r="B121" s="304" t="s">
        <v>213</v>
      </c>
      <c r="C121" s="303"/>
      <c r="D121" s="209"/>
      <c r="E121" s="210"/>
      <c r="F121" s="307"/>
      <c r="G121" s="307"/>
      <c r="H121" s="209"/>
      <c r="I121" s="477"/>
      <c r="J121" s="544" t="s">
        <v>237</v>
      </c>
      <c r="K121" s="304" t="s">
        <v>213</v>
      </c>
      <c r="L121" s="303"/>
      <c r="M121" s="209"/>
      <c r="N121" s="210"/>
      <c r="O121" s="307"/>
      <c r="P121" s="307"/>
      <c r="Q121" s="209"/>
      <c r="R121" s="477"/>
      <c r="S121" s="544" t="s">
        <v>237</v>
      </c>
      <c r="T121" s="304" t="s">
        <v>213</v>
      </c>
      <c r="U121" s="303"/>
      <c r="V121" s="209"/>
      <c r="W121" s="210"/>
      <c r="X121" s="307"/>
      <c r="Y121" s="307"/>
      <c r="Z121" s="209"/>
    </row>
    <row r="122" spans="1:26" ht="34.5" hidden="1" customHeight="1" outlineLevel="2">
      <c r="A122" s="543"/>
      <c r="B122" s="219" t="s">
        <v>208</v>
      </c>
      <c r="C122" s="205"/>
      <c r="D122" s="209"/>
      <c r="E122" s="247"/>
      <c r="F122" s="307"/>
      <c r="G122" s="307"/>
      <c r="H122" s="320">
        <f>ROUND(D122*E122*G122,0)</f>
        <v>0</v>
      </c>
      <c r="I122" s="478"/>
      <c r="J122" s="544"/>
      <c r="K122" s="219" t="s">
        <v>208</v>
      </c>
      <c r="L122" s="205"/>
      <c r="M122" s="209"/>
      <c r="N122" s="247"/>
      <c r="O122" s="307"/>
      <c r="P122" s="307"/>
      <c r="Q122" s="320">
        <f>ROUND(M122*N122*P122,0)</f>
        <v>0</v>
      </c>
      <c r="R122" s="478"/>
      <c r="S122" s="544"/>
      <c r="T122" s="219" t="s">
        <v>208</v>
      </c>
      <c r="U122" s="205"/>
      <c r="V122" s="209"/>
      <c r="W122" s="247"/>
      <c r="X122" s="307"/>
      <c r="Y122" s="307"/>
      <c r="Z122" s="320">
        <f>ROUND(V122*W122*Y122,0)</f>
        <v>0</v>
      </c>
    </row>
    <row r="123" spans="1:26" ht="34.5" hidden="1" customHeight="1" outlineLevel="2">
      <c r="A123" s="543"/>
      <c r="B123" s="219" t="s">
        <v>209</v>
      </c>
      <c r="C123" s="205"/>
      <c r="D123" s="209"/>
      <c r="E123" s="247"/>
      <c r="F123" s="307"/>
      <c r="G123" s="307"/>
      <c r="H123" s="320">
        <f>ROUND(D123*E123*F123*G123,0)</f>
        <v>0</v>
      </c>
      <c r="I123" s="478"/>
      <c r="J123" s="544"/>
      <c r="K123" s="219" t="s">
        <v>209</v>
      </c>
      <c r="L123" s="205"/>
      <c r="M123" s="209"/>
      <c r="N123" s="247"/>
      <c r="O123" s="307"/>
      <c r="P123" s="307"/>
      <c r="Q123" s="320">
        <f>ROUND(M123*N123*O123*P123,0)</f>
        <v>0</v>
      </c>
      <c r="R123" s="478"/>
      <c r="S123" s="544"/>
      <c r="T123" s="219" t="s">
        <v>209</v>
      </c>
      <c r="U123" s="205"/>
      <c r="V123" s="209"/>
      <c r="W123" s="247"/>
      <c r="X123" s="307"/>
      <c r="Y123" s="307"/>
      <c r="Z123" s="320">
        <f>ROUND(V123*W123*X123*Y123,0)</f>
        <v>0</v>
      </c>
    </row>
    <row r="124" spans="1:26" ht="34.5" hidden="1" customHeight="1" outlineLevel="2">
      <c r="A124" s="543"/>
      <c r="B124" s="219" t="s">
        <v>272</v>
      </c>
      <c r="C124" s="205"/>
      <c r="D124" s="209"/>
      <c r="E124" s="247"/>
      <c r="F124" s="307"/>
      <c r="G124" s="307"/>
      <c r="H124" s="320">
        <f t="shared" ref="H124:H126" si="48">ROUND(D124*E124*F124*G124,0)</f>
        <v>0</v>
      </c>
      <c r="I124" s="478"/>
      <c r="J124" s="544"/>
      <c r="K124" s="219" t="s">
        <v>272</v>
      </c>
      <c r="L124" s="205"/>
      <c r="M124" s="209"/>
      <c r="N124" s="247"/>
      <c r="O124" s="307"/>
      <c r="P124" s="307"/>
      <c r="Q124" s="320">
        <f t="shared" ref="Q124:Q126" si="49">ROUND(M124*N124*O124*P124,0)</f>
        <v>0</v>
      </c>
      <c r="R124" s="478"/>
      <c r="S124" s="544"/>
      <c r="T124" s="219" t="s">
        <v>272</v>
      </c>
      <c r="U124" s="205"/>
      <c r="V124" s="209"/>
      <c r="W124" s="247"/>
      <c r="X124" s="307"/>
      <c r="Y124" s="307"/>
      <c r="Z124" s="320">
        <f t="shared" ref="Z124:Z126" si="50">ROUND(V124*W124*X124*Y124,0)</f>
        <v>0</v>
      </c>
    </row>
    <row r="125" spans="1:26" ht="34.5" hidden="1" customHeight="1" outlineLevel="2">
      <c r="A125" s="543"/>
      <c r="B125" s="219" t="s">
        <v>273</v>
      </c>
      <c r="C125" s="205"/>
      <c r="D125" s="209"/>
      <c r="E125" s="247"/>
      <c r="F125" s="307"/>
      <c r="G125" s="307"/>
      <c r="H125" s="320">
        <f t="shared" si="48"/>
        <v>0</v>
      </c>
      <c r="I125" s="478"/>
      <c r="J125" s="544"/>
      <c r="K125" s="219" t="s">
        <v>273</v>
      </c>
      <c r="L125" s="205"/>
      <c r="M125" s="209"/>
      <c r="N125" s="247"/>
      <c r="O125" s="307"/>
      <c r="P125" s="307"/>
      <c r="Q125" s="320">
        <f t="shared" si="49"/>
        <v>0</v>
      </c>
      <c r="R125" s="478"/>
      <c r="S125" s="544"/>
      <c r="T125" s="219" t="s">
        <v>273</v>
      </c>
      <c r="U125" s="205"/>
      <c r="V125" s="209"/>
      <c r="W125" s="247"/>
      <c r="X125" s="307"/>
      <c r="Y125" s="307"/>
      <c r="Z125" s="320">
        <f t="shared" si="50"/>
        <v>0</v>
      </c>
    </row>
    <row r="126" spans="1:26" ht="34.5" hidden="1" customHeight="1" outlineLevel="2">
      <c r="A126" s="543"/>
      <c r="B126" s="219" t="s">
        <v>276</v>
      </c>
      <c r="C126" s="304"/>
      <c r="D126" s="209"/>
      <c r="E126" s="247"/>
      <c r="F126" s="307"/>
      <c r="G126" s="307"/>
      <c r="H126" s="320">
        <f t="shared" si="48"/>
        <v>0</v>
      </c>
      <c r="I126" s="478"/>
      <c r="J126" s="544"/>
      <c r="K126" s="219" t="s">
        <v>276</v>
      </c>
      <c r="L126" s="304"/>
      <c r="M126" s="209"/>
      <c r="N126" s="247"/>
      <c r="O126" s="307"/>
      <c r="P126" s="307"/>
      <c r="Q126" s="320">
        <f t="shared" si="49"/>
        <v>0</v>
      </c>
      <c r="R126" s="478"/>
      <c r="S126" s="544"/>
      <c r="T126" s="219" t="s">
        <v>276</v>
      </c>
      <c r="U126" s="304"/>
      <c r="V126" s="209"/>
      <c r="W126" s="247"/>
      <c r="X126" s="307"/>
      <c r="Y126" s="307"/>
      <c r="Z126" s="320">
        <f t="shared" si="50"/>
        <v>0</v>
      </c>
    </row>
    <row r="127" spans="1:26" ht="15.75" hidden="1" customHeight="1" outlineLevel="2">
      <c r="A127" s="543"/>
      <c r="B127" s="308" t="s">
        <v>4</v>
      </c>
      <c r="C127" s="309"/>
      <c r="D127" s="310"/>
      <c r="E127" s="311"/>
      <c r="F127" s="312"/>
      <c r="G127" s="312"/>
      <c r="H127" s="310">
        <f>SUBTOTAL(9,H122:H126)</f>
        <v>0</v>
      </c>
      <c r="I127" s="477"/>
      <c r="J127" s="544"/>
      <c r="K127" s="308" t="s">
        <v>4</v>
      </c>
      <c r="L127" s="309"/>
      <c r="M127" s="310"/>
      <c r="N127" s="311"/>
      <c r="O127" s="312"/>
      <c r="P127" s="312"/>
      <c r="Q127" s="310">
        <f>SUBTOTAL(9,Q122:Q126)</f>
        <v>0</v>
      </c>
      <c r="R127" s="477"/>
      <c r="S127" s="544"/>
      <c r="T127" s="308" t="s">
        <v>4</v>
      </c>
      <c r="U127" s="309"/>
      <c r="V127" s="310"/>
      <c r="W127" s="311"/>
      <c r="X127" s="312"/>
      <c r="Y127" s="312"/>
      <c r="Z127" s="310">
        <f>SUBTOTAL(9,Z122:Z126)</f>
        <v>0</v>
      </c>
    </row>
    <row r="128" spans="1:26" ht="34.5" hidden="1" customHeight="1" outlineLevel="2">
      <c r="A128" s="543" t="s">
        <v>238</v>
      </c>
      <c r="B128" s="304" t="s">
        <v>213</v>
      </c>
      <c r="C128" s="303"/>
      <c r="D128" s="209"/>
      <c r="E128" s="210"/>
      <c r="F128" s="307"/>
      <c r="G128" s="307"/>
      <c r="H128" s="209"/>
      <c r="I128" s="477"/>
      <c r="J128" s="544" t="s">
        <v>238</v>
      </c>
      <c r="K128" s="304" t="s">
        <v>213</v>
      </c>
      <c r="L128" s="303"/>
      <c r="M128" s="209"/>
      <c r="N128" s="210"/>
      <c r="O128" s="307"/>
      <c r="P128" s="307"/>
      <c r="Q128" s="209"/>
      <c r="R128" s="477"/>
      <c r="S128" s="544" t="s">
        <v>238</v>
      </c>
      <c r="T128" s="304" t="s">
        <v>213</v>
      </c>
      <c r="U128" s="303"/>
      <c r="V128" s="209"/>
      <c r="W128" s="210"/>
      <c r="X128" s="307"/>
      <c r="Y128" s="307"/>
      <c r="Z128" s="209"/>
    </row>
    <row r="129" spans="1:26" ht="34.5" hidden="1" customHeight="1" outlineLevel="2">
      <c r="A129" s="543"/>
      <c r="B129" s="219" t="s">
        <v>208</v>
      </c>
      <c r="C129" s="205"/>
      <c r="D129" s="209"/>
      <c r="E129" s="247"/>
      <c r="F129" s="307"/>
      <c r="G129" s="307"/>
      <c r="H129" s="320">
        <f>ROUND(D129*E129*G129,0)</f>
        <v>0</v>
      </c>
      <c r="I129" s="478"/>
      <c r="J129" s="544"/>
      <c r="K129" s="219" t="s">
        <v>208</v>
      </c>
      <c r="L129" s="205"/>
      <c r="M129" s="209"/>
      <c r="N129" s="247"/>
      <c r="O129" s="307"/>
      <c r="P129" s="307"/>
      <c r="Q129" s="320">
        <f>ROUND(M129*N129*P129,0)</f>
        <v>0</v>
      </c>
      <c r="R129" s="478"/>
      <c r="S129" s="544"/>
      <c r="T129" s="219" t="s">
        <v>208</v>
      </c>
      <c r="U129" s="205"/>
      <c r="V129" s="209"/>
      <c r="W129" s="247"/>
      <c r="X129" s="307"/>
      <c r="Y129" s="307"/>
      <c r="Z129" s="320">
        <f>ROUND(V129*W129*Y129,0)</f>
        <v>0</v>
      </c>
    </row>
    <row r="130" spans="1:26" ht="34.5" hidden="1" customHeight="1" outlineLevel="2">
      <c r="A130" s="543"/>
      <c r="B130" s="219" t="s">
        <v>209</v>
      </c>
      <c r="C130" s="205"/>
      <c r="D130" s="209"/>
      <c r="E130" s="247"/>
      <c r="F130" s="307"/>
      <c r="G130" s="307"/>
      <c r="H130" s="320">
        <f>ROUND(D130*E130*F130*G130,0)</f>
        <v>0</v>
      </c>
      <c r="I130" s="478"/>
      <c r="J130" s="544"/>
      <c r="K130" s="219" t="s">
        <v>209</v>
      </c>
      <c r="L130" s="205"/>
      <c r="M130" s="209"/>
      <c r="N130" s="247"/>
      <c r="O130" s="307"/>
      <c r="P130" s="307"/>
      <c r="Q130" s="320">
        <f>ROUND(M130*N130*O130*P130,0)</f>
        <v>0</v>
      </c>
      <c r="R130" s="478"/>
      <c r="S130" s="544"/>
      <c r="T130" s="219" t="s">
        <v>209</v>
      </c>
      <c r="U130" s="205"/>
      <c r="V130" s="209"/>
      <c r="W130" s="247"/>
      <c r="X130" s="307"/>
      <c r="Y130" s="307"/>
      <c r="Z130" s="320">
        <f>ROUND(V130*W130*X130*Y130,0)</f>
        <v>0</v>
      </c>
    </row>
    <row r="131" spans="1:26" ht="34.5" hidden="1" customHeight="1" outlineLevel="2">
      <c r="A131" s="543"/>
      <c r="B131" s="219" t="s">
        <v>272</v>
      </c>
      <c r="C131" s="205"/>
      <c r="D131" s="209"/>
      <c r="E131" s="247"/>
      <c r="F131" s="307"/>
      <c r="G131" s="307"/>
      <c r="H131" s="320">
        <f t="shared" ref="H131:H133" si="51">ROUND(D131*E131*F131*G131,0)</f>
        <v>0</v>
      </c>
      <c r="I131" s="478"/>
      <c r="J131" s="544"/>
      <c r="K131" s="219" t="s">
        <v>272</v>
      </c>
      <c r="L131" s="205"/>
      <c r="M131" s="209"/>
      <c r="N131" s="247"/>
      <c r="O131" s="307"/>
      <c r="P131" s="307"/>
      <c r="Q131" s="320">
        <f t="shared" ref="Q131:Q133" si="52">ROUND(M131*N131*O131*P131,0)</f>
        <v>0</v>
      </c>
      <c r="R131" s="478"/>
      <c r="S131" s="544"/>
      <c r="T131" s="219" t="s">
        <v>272</v>
      </c>
      <c r="U131" s="205"/>
      <c r="V131" s="209"/>
      <c r="W131" s="247"/>
      <c r="X131" s="307"/>
      <c r="Y131" s="307"/>
      <c r="Z131" s="320">
        <f t="shared" ref="Z131:Z133" si="53">ROUND(V131*W131*X131*Y131,0)</f>
        <v>0</v>
      </c>
    </row>
    <row r="132" spans="1:26" ht="34.5" hidden="1" customHeight="1" outlineLevel="2">
      <c r="A132" s="543"/>
      <c r="B132" s="219" t="s">
        <v>273</v>
      </c>
      <c r="C132" s="205"/>
      <c r="D132" s="209"/>
      <c r="E132" s="247"/>
      <c r="F132" s="307"/>
      <c r="G132" s="307"/>
      <c r="H132" s="320">
        <f t="shared" si="51"/>
        <v>0</v>
      </c>
      <c r="I132" s="478"/>
      <c r="J132" s="544"/>
      <c r="K132" s="219" t="s">
        <v>273</v>
      </c>
      <c r="L132" s="205"/>
      <c r="M132" s="209"/>
      <c r="N132" s="247"/>
      <c r="O132" s="307"/>
      <c r="P132" s="307"/>
      <c r="Q132" s="320">
        <f t="shared" si="52"/>
        <v>0</v>
      </c>
      <c r="R132" s="478"/>
      <c r="S132" s="544"/>
      <c r="T132" s="219" t="s">
        <v>273</v>
      </c>
      <c r="U132" s="205"/>
      <c r="V132" s="209"/>
      <c r="W132" s="247"/>
      <c r="X132" s="307"/>
      <c r="Y132" s="307"/>
      <c r="Z132" s="320">
        <f t="shared" si="53"/>
        <v>0</v>
      </c>
    </row>
    <row r="133" spans="1:26" ht="34.5" hidden="1" customHeight="1" outlineLevel="2">
      <c r="A133" s="543"/>
      <c r="B133" s="219" t="s">
        <v>276</v>
      </c>
      <c r="C133" s="304"/>
      <c r="D133" s="209"/>
      <c r="E133" s="247"/>
      <c r="F133" s="307"/>
      <c r="G133" s="307"/>
      <c r="H133" s="320">
        <f t="shared" si="51"/>
        <v>0</v>
      </c>
      <c r="I133" s="478"/>
      <c r="J133" s="544"/>
      <c r="K133" s="219" t="s">
        <v>276</v>
      </c>
      <c r="L133" s="304"/>
      <c r="M133" s="209"/>
      <c r="N133" s="247"/>
      <c r="O133" s="307"/>
      <c r="P133" s="307"/>
      <c r="Q133" s="320">
        <f t="shared" si="52"/>
        <v>0</v>
      </c>
      <c r="R133" s="478"/>
      <c r="S133" s="544"/>
      <c r="T133" s="219" t="s">
        <v>276</v>
      </c>
      <c r="U133" s="304"/>
      <c r="V133" s="209"/>
      <c r="W133" s="247"/>
      <c r="X133" s="307"/>
      <c r="Y133" s="307"/>
      <c r="Z133" s="320">
        <f t="shared" si="53"/>
        <v>0</v>
      </c>
    </row>
    <row r="134" spans="1:26" ht="14.25" hidden="1" customHeight="1" outlineLevel="2">
      <c r="A134" s="543"/>
      <c r="B134" s="308" t="s">
        <v>4</v>
      </c>
      <c r="C134" s="309"/>
      <c r="D134" s="310"/>
      <c r="E134" s="311"/>
      <c r="F134" s="312"/>
      <c r="G134" s="312"/>
      <c r="H134" s="310">
        <f>SUBTOTAL(9,H129:H133)</f>
        <v>0</v>
      </c>
      <c r="I134" s="477"/>
      <c r="J134" s="544"/>
      <c r="K134" s="308" t="s">
        <v>4</v>
      </c>
      <c r="L134" s="309"/>
      <c r="M134" s="310"/>
      <c r="N134" s="311"/>
      <c r="O134" s="312"/>
      <c r="P134" s="312"/>
      <c r="Q134" s="310">
        <f>SUBTOTAL(9,Q129:Q133)</f>
        <v>0</v>
      </c>
      <c r="R134" s="477"/>
      <c r="S134" s="544"/>
      <c r="T134" s="308" t="s">
        <v>4</v>
      </c>
      <c r="U134" s="309"/>
      <c r="V134" s="310"/>
      <c r="W134" s="311"/>
      <c r="X134" s="312"/>
      <c r="Y134" s="312"/>
      <c r="Z134" s="310">
        <f>SUBTOTAL(9,Z129:Z133)</f>
        <v>0</v>
      </c>
    </row>
    <row r="135" spans="1:26" ht="34.5" hidden="1" customHeight="1" outlineLevel="2">
      <c r="A135" s="543" t="s">
        <v>239</v>
      </c>
      <c r="B135" s="304" t="s">
        <v>213</v>
      </c>
      <c r="C135" s="303"/>
      <c r="D135" s="209"/>
      <c r="E135" s="210"/>
      <c r="F135" s="307"/>
      <c r="G135" s="307"/>
      <c r="H135" s="209"/>
      <c r="I135" s="477"/>
      <c r="J135" s="544" t="s">
        <v>239</v>
      </c>
      <c r="K135" s="304" t="s">
        <v>213</v>
      </c>
      <c r="L135" s="303"/>
      <c r="M135" s="209"/>
      <c r="N135" s="210"/>
      <c r="O135" s="307"/>
      <c r="P135" s="307"/>
      <c r="Q135" s="209"/>
      <c r="R135" s="477"/>
      <c r="S135" s="544" t="s">
        <v>239</v>
      </c>
      <c r="T135" s="304" t="s">
        <v>213</v>
      </c>
      <c r="U135" s="303"/>
      <c r="V135" s="209"/>
      <c r="W135" s="210"/>
      <c r="X135" s="307"/>
      <c r="Y135" s="307"/>
      <c r="Z135" s="209"/>
    </row>
    <row r="136" spans="1:26" ht="34.5" hidden="1" customHeight="1" outlineLevel="2">
      <c r="A136" s="543"/>
      <c r="B136" s="219" t="s">
        <v>208</v>
      </c>
      <c r="C136" s="205"/>
      <c r="D136" s="209"/>
      <c r="E136" s="247"/>
      <c r="F136" s="307"/>
      <c r="G136" s="307"/>
      <c r="H136" s="320">
        <f>ROUND(D136*E136*G136,0)</f>
        <v>0</v>
      </c>
      <c r="I136" s="478"/>
      <c r="J136" s="544"/>
      <c r="K136" s="219" t="s">
        <v>208</v>
      </c>
      <c r="L136" s="205"/>
      <c r="M136" s="209"/>
      <c r="N136" s="247"/>
      <c r="O136" s="307"/>
      <c r="P136" s="307"/>
      <c r="Q136" s="320">
        <f>ROUND(M136*N136*P136,0)</f>
        <v>0</v>
      </c>
      <c r="R136" s="478"/>
      <c r="S136" s="544"/>
      <c r="T136" s="219" t="s">
        <v>208</v>
      </c>
      <c r="U136" s="205"/>
      <c r="V136" s="209"/>
      <c r="W136" s="247"/>
      <c r="X136" s="307"/>
      <c r="Y136" s="307"/>
      <c r="Z136" s="320">
        <f>ROUND(V136*W136*Y136,0)</f>
        <v>0</v>
      </c>
    </row>
    <row r="137" spans="1:26" ht="34.5" hidden="1" customHeight="1" outlineLevel="2">
      <c r="A137" s="543"/>
      <c r="B137" s="219" t="s">
        <v>209</v>
      </c>
      <c r="C137" s="205"/>
      <c r="D137" s="209"/>
      <c r="E137" s="247"/>
      <c r="F137" s="307"/>
      <c r="G137" s="307"/>
      <c r="H137" s="320">
        <f>ROUND(D137*E137*F137*G137,0)</f>
        <v>0</v>
      </c>
      <c r="I137" s="478"/>
      <c r="J137" s="544"/>
      <c r="K137" s="219" t="s">
        <v>209</v>
      </c>
      <c r="L137" s="205"/>
      <c r="M137" s="209"/>
      <c r="N137" s="247"/>
      <c r="O137" s="307"/>
      <c r="P137" s="307"/>
      <c r="Q137" s="320">
        <f>ROUND(M137*N137*O137*P137,0)</f>
        <v>0</v>
      </c>
      <c r="R137" s="478"/>
      <c r="S137" s="544"/>
      <c r="T137" s="219" t="s">
        <v>209</v>
      </c>
      <c r="U137" s="205"/>
      <c r="V137" s="209"/>
      <c r="W137" s="247"/>
      <c r="X137" s="307"/>
      <c r="Y137" s="307"/>
      <c r="Z137" s="320">
        <f>ROUND(V137*W137*X137*Y137,0)</f>
        <v>0</v>
      </c>
    </row>
    <row r="138" spans="1:26" ht="34.5" hidden="1" customHeight="1" outlineLevel="2">
      <c r="A138" s="543"/>
      <c r="B138" s="219" t="s">
        <v>272</v>
      </c>
      <c r="C138" s="205"/>
      <c r="D138" s="209"/>
      <c r="E138" s="247"/>
      <c r="F138" s="307"/>
      <c r="G138" s="307"/>
      <c r="H138" s="320">
        <f t="shared" ref="H138:H140" si="54">ROUND(D138*E138*F138*G138,0)</f>
        <v>0</v>
      </c>
      <c r="I138" s="478"/>
      <c r="J138" s="544"/>
      <c r="K138" s="219" t="s">
        <v>272</v>
      </c>
      <c r="L138" s="205"/>
      <c r="M138" s="209"/>
      <c r="N138" s="247"/>
      <c r="O138" s="307"/>
      <c r="P138" s="307"/>
      <c r="Q138" s="320">
        <f t="shared" ref="Q138:Q140" si="55">ROUND(M138*N138*O138*P138,0)</f>
        <v>0</v>
      </c>
      <c r="R138" s="478"/>
      <c r="S138" s="544"/>
      <c r="T138" s="219" t="s">
        <v>272</v>
      </c>
      <c r="U138" s="205"/>
      <c r="V138" s="209"/>
      <c r="W138" s="247"/>
      <c r="X138" s="307"/>
      <c r="Y138" s="307"/>
      <c r="Z138" s="320">
        <f t="shared" ref="Z138:Z140" si="56">ROUND(V138*W138*X138*Y138,0)</f>
        <v>0</v>
      </c>
    </row>
    <row r="139" spans="1:26" ht="34.5" hidden="1" customHeight="1" outlineLevel="2">
      <c r="A139" s="543"/>
      <c r="B139" s="219" t="s">
        <v>273</v>
      </c>
      <c r="C139" s="205"/>
      <c r="D139" s="209"/>
      <c r="E139" s="247"/>
      <c r="F139" s="307"/>
      <c r="G139" s="307"/>
      <c r="H139" s="320">
        <f t="shared" si="54"/>
        <v>0</v>
      </c>
      <c r="I139" s="478"/>
      <c r="J139" s="544"/>
      <c r="K139" s="219" t="s">
        <v>273</v>
      </c>
      <c r="L139" s="205"/>
      <c r="M139" s="209"/>
      <c r="N139" s="247"/>
      <c r="O139" s="307"/>
      <c r="P139" s="307"/>
      <c r="Q139" s="320">
        <f t="shared" si="55"/>
        <v>0</v>
      </c>
      <c r="R139" s="478"/>
      <c r="S139" s="544"/>
      <c r="T139" s="219" t="s">
        <v>273</v>
      </c>
      <c r="U139" s="205"/>
      <c r="V139" s="209"/>
      <c r="W139" s="247"/>
      <c r="X139" s="307"/>
      <c r="Y139" s="307"/>
      <c r="Z139" s="320">
        <f t="shared" si="56"/>
        <v>0</v>
      </c>
    </row>
    <row r="140" spans="1:26" ht="34.5" hidden="1" customHeight="1" outlineLevel="2">
      <c r="A140" s="543"/>
      <c r="B140" s="219" t="s">
        <v>276</v>
      </c>
      <c r="C140" s="304"/>
      <c r="D140" s="209"/>
      <c r="E140" s="247"/>
      <c r="F140" s="307"/>
      <c r="G140" s="307"/>
      <c r="H140" s="320">
        <f t="shared" si="54"/>
        <v>0</v>
      </c>
      <c r="I140" s="478"/>
      <c r="J140" s="544"/>
      <c r="K140" s="219" t="s">
        <v>276</v>
      </c>
      <c r="L140" s="304"/>
      <c r="M140" s="209"/>
      <c r="N140" s="247"/>
      <c r="O140" s="307"/>
      <c r="P140" s="307"/>
      <c r="Q140" s="320">
        <f t="shared" si="55"/>
        <v>0</v>
      </c>
      <c r="R140" s="478"/>
      <c r="S140" s="544"/>
      <c r="T140" s="219" t="s">
        <v>276</v>
      </c>
      <c r="U140" s="304"/>
      <c r="V140" s="209"/>
      <c r="W140" s="247"/>
      <c r="X140" s="307"/>
      <c r="Y140" s="307"/>
      <c r="Z140" s="320">
        <f t="shared" si="56"/>
        <v>0</v>
      </c>
    </row>
    <row r="141" spans="1:26" ht="16.5" hidden="1" customHeight="1" outlineLevel="2">
      <c r="A141" s="543"/>
      <c r="B141" s="308" t="s">
        <v>4</v>
      </c>
      <c r="C141" s="309"/>
      <c r="D141" s="310"/>
      <c r="E141" s="311"/>
      <c r="F141" s="312"/>
      <c r="G141" s="312"/>
      <c r="H141" s="310">
        <f>SUBTOTAL(9,H136:H140)</f>
        <v>0</v>
      </c>
      <c r="I141" s="477"/>
      <c r="J141" s="544"/>
      <c r="K141" s="308" t="s">
        <v>4</v>
      </c>
      <c r="L141" s="309"/>
      <c r="M141" s="310"/>
      <c r="N141" s="311"/>
      <c r="O141" s="312"/>
      <c r="P141" s="312"/>
      <c r="Q141" s="310">
        <f>SUBTOTAL(9,Q136:Q140)</f>
        <v>0</v>
      </c>
      <c r="R141" s="477"/>
      <c r="S141" s="544"/>
      <c r="T141" s="308" t="s">
        <v>4</v>
      </c>
      <c r="U141" s="309"/>
      <c r="V141" s="310"/>
      <c r="W141" s="311"/>
      <c r="X141" s="312"/>
      <c r="Y141" s="312"/>
      <c r="Z141" s="310">
        <f>SUBTOTAL(9,Z136:Z140)</f>
        <v>0</v>
      </c>
    </row>
    <row r="142" spans="1:26" ht="34.5" hidden="1" customHeight="1" outlineLevel="2">
      <c r="A142" s="543" t="s">
        <v>240</v>
      </c>
      <c r="B142" s="304" t="s">
        <v>213</v>
      </c>
      <c r="C142" s="303"/>
      <c r="D142" s="209"/>
      <c r="E142" s="210"/>
      <c r="F142" s="307"/>
      <c r="G142" s="307"/>
      <c r="H142" s="209"/>
      <c r="I142" s="477"/>
      <c r="J142" s="544" t="s">
        <v>240</v>
      </c>
      <c r="K142" s="304" t="s">
        <v>213</v>
      </c>
      <c r="L142" s="303"/>
      <c r="M142" s="209"/>
      <c r="N142" s="210"/>
      <c r="O142" s="307"/>
      <c r="P142" s="307"/>
      <c r="Q142" s="209"/>
      <c r="R142" s="477"/>
      <c r="S142" s="544" t="s">
        <v>240</v>
      </c>
      <c r="T142" s="304" t="s">
        <v>213</v>
      </c>
      <c r="U142" s="303"/>
      <c r="V142" s="209"/>
      <c r="W142" s="210"/>
      <c r="X142" s="307"/>
      <c r="Y142" s="307"/>
      <c r="Z142" s="209"/>
    </row>
    <row r="143" spans="1:26" ht="34.5" hidden="1" customHeight="1" outlineLevel="2">
      <c r="A143" s="543"/>
      <c r="B143" s="219" t="s">
        <v>208</v>
      </c>
      <c r="C143" s="205"/>
      <c r="D143" s="209"/>
      <c r="E143" s="247"/>
      <c r="F143" s="307"/>
      <c r="G143" s="307"/>
      <c r="H143" s="320">
        <f>ROUND(D143*E143*G143,0)</f>
        <v>0</v>
      </c>
      <c r="I143" s="478"/>
      <c r="J143" s="544"/>
      <c r="K143" s="219" t="s">
        <v>208</v>
      </c>
      <c r="L143" s="205"/>
      <c r="M143" s="209"/>
      <c r="N143" s="247"/>
      <c r="O143" s="307"/>
      <c r="P143" s="307"/>
      <c r="Q143" s="320">
        <f>ROUND(M143*N143*P143,0)</f>
        <v>0</v>
      </c>
      <c r="R143" s="478"/>
      <c r="S143" s="544"/>
      <c r="T143" s="219" t="s">
        <v>208</v>
      </c>
      <c r="U143" s="205"/>
      <c r="V143" s="209"/>
      <c r="W143" s="247"/>
      <c r="X143" s="307"/>
      <c r="Y143" s="307"/>
      <c r="Z143" s="320">
        <f>ROUND(V143*W143*Y143,0)</f>
        <v>0</v>
      </c>
    </row>
    <row r="144" spans="1:26" ht="34.5" hidden="1" customHeight="1" outlineLevel="2">
      <c r="A144" s="543"/>
      <c r="B144" s="219" t="s">
        <v>209</v>
      </c>
      <c r="C144" s="205"/>
      <c r="D144" s="209"/>
      <c r="E144" s="247"/>
      <c r="F144" s="307"/>
      <c r="G144" s="307"/>
      <c r="H144" s="320">
        <f>ROUND(D144*E144*F144*G144,0)</f>
        <v>0</v>
      </c>
      <c r="I144" s="478"/>
      <c r="J144" s="544"/>
      <c r="K144" s="219" t="s">
        <v>209</v>
      </c>
      <c r="L144" s="205"/>
      <c r="M144" s="209"/>
      <c r="N144" s="247"/>
      <c r="O144" s="307"/>
      <c r="P144" s="307"/>
      <c r="Q144" s="320">
        <f>ROUND(M144*N144*O144*P144,0)</f>
        <v>0</v>
      </c>
      <c r="R144" s="478"/>
      <c r="S144" s="544"/>
      <c r="T144" s="219" t="s">
        <v>209</v>
      </c>
      <c r="U144" s="205"/>
      <c r="V144" s="209"/>
      <c r="W144" s="247"/>
      <c r="X144" s="307"/>
      <c r="Y144" s="307"/>
      <c r="Z144" s="320">
        <f>ROUND(V144*W144*X144*Y144,0)</f>
        <v>0</v>
      </c>
    </row>
    <row r="145" spans="1:26" ht="34.5" hidden="1" customHeight="1" outlineLevel="2">
      <c r="A145" s="543"/>
      <c r="B145" s="219" t="s">
        <v>272</v>
      </c>
      <c r="C145" s="205"/>
      <c r="D145" s="209"/>
      <c r="E145" s="247"/>
      <c r="F145" s="307"/>
      <c r="G145" s="307"/>
      <c r="H145" s="320">
        <f t="shared" ref="H145:H147" si="57">ROUND(D145*E145*F145*G145,0)</f>
        <v>0</v>
      </c>
      <c r="I145" s="478"/>
      <c r="J145" s="544"/>
      <c r="K145" s="219" t="s">
        <v>272</v>
      </c>
      <c r="L145" s="205"/>
      <c r="M145" s="209"/>
      <c r="N145" s="247"/>
      <c r="O145" s="307"/>
      <c r="P145" s="307"/>
      <c r="Q145" s="320">
        <f t="shared" ref="Q145:Q147" si="58">ROUND(M145*N145*O145*P145,0)</f>
        <v>0</v>
      </c>
      <c r="R145" s="478"/>
      <c r="S145" s="544"/>
      <c r="T145" s="219" t="s">
        <v>272</v>
      </c>
      <c r="U145" s="205"/>
      <c r="V145" s="209"/>
      <c r="W145" s="247"/>
      <c r="X145" s="307"/>
      <c r="Y145" s="307"/>
      <c r="Z145" s="320">
        <f t="shared" ref="Z145:Z147" si="59">ROUND(V145*W145*X145*Y145,0)</f>
        <v>0</v>
      </c>
    </row>
    <row r="146" spans="1:26" ht="34.5" hidden="1" customHeight="1" outlineLevel="2">
      <c r="A146" s="543"/>
      <c r="B146" s="219" t="s">
        <v>273</v>
      </c>
      <c r="C146" s="205"/>
      <c r="D146" s="209"/>
      <c r="E146" s="247"/>
      <c r="F146" s="307"/>
      <c r="G146" s="307"/>
      <c r="H146" s="320">
        <f t="shared" si="57"/>
        <v>0</v>
      </c>
      <c r="I146" s="478"/>
      <c r="J146" s="544"/>
      <c r="K146" s="219" t="s">
        <v>273</v>
      </c>
      <c r="L146" s="205"/>
      <c r="M146" s="209"/>
      <c r="N146" s="247"/>
      <c r="O146" s="307"/>
      <c r="P146" s="307"/>
      <c r="Q146" s="320">
        <f t="shared" si="58"/>
        <v>0</v>
      </c>
      <c r="R146" s="478"/>
      <c r="S146" s="544"/>
      <c r="T146" s="219" t="s">
        <v>273</v>
      </c>
      <c r="U146" s="205"/>
      <c r="V146" s="209"/>
      <c r="W146" s="247"/>
      <c r="X146" s="307"/>
      <c r="Y146" s="307"/>
      <c r="Z146" s="320">
        <f t="shared" si="59"/>
        <v>0</v>
      </c>
    </row>
    <row r="147" spans="1:26" ht="34.5" hidden="1" customHeight="1" outlineLevel="2">
      <c r="A147" s="543"/>
      <c r="B147" s="219" t="s">
        <v>276</v>
      </c>
      <c r="C147" s="304"/>
      <c r="D147" s="209"/>
      <c r="E147" s="247"/>
      <c r="F147" s="307"/>
      <c r="G147" s="307"/>
      <c r="H147" s="320">
        <f t="shared" si="57"/>
        <v>0</v>
      </c>
      <c r="I147" s="478"/>
      <c r="J147" s="544"/>
      <c r="K147" s="219" t="s">
        <v>276</v>
      </c>
      <c r="L147" s="304"/>
      <c r="M147" s="209"/>
      <c r="N147" s="247"/>
      <c r="O147" s="307"/>
      <c r="P147" s="307"/>
      <c r="Q147" s="320">
        <f t="shared" si="58"/>
        <v>0</v>
      </c>
      <c r="R147" s="478"/>
      <c r="S147" s="544"/>
      <c r="T147" s="219" t="s">
        <v>276</v>
      </c>
      <c r="U147" s="304"/>
      <c r="V147" s="209"/>
      <c r="W147" s="247"/>
      <c r="X147" s="307"/>
      <c r="Y147" s="307"/>
      <c r="Z147" s="320">
        <f t="shared" si="59"/>
        <v>0</v>
      </c>
    </row>
    <row r="148" spans="1:26" ht="15.75" hidden="1" customHeight="1" outlineLevel="2">
      <c r="A148" s="543"/>
      <c r="B148" s="308" t="s">
        <v>4</v>
      </c>
      <c r="C148" s="309"/>
      <c r="D148" s="310"/>
      <c r="E148" s="311"/>
      <c r="F148" s="312"/>
      <c r="G148" s="312"/>
      <c r="H148" s="310">
        <f>SUBTOTAL(9,H143:H147)</f>
        <v>0</v>
      </c>
      <c r="I148" s="477"/>
      <c r="J148" s="544"/>
      <c r="K148" s="308" t="s">
        <v>4</v>
      </c>
      <c r="L148" s="309"/>
      <c r="M148" s="310"/>
      <c r="N148" s="311"/>
      <c r="O148" s="312"/>
      <c r="P148" s="312"/>
      <c r="Q148" s="310">
        <f>SUBTOTAL(9,Q143:Q147)</f>
        <v>0</v>
      </c>
      <c r="R148" s="477"/>
      <c r="S148" s="544"/>
      <c r="T148" s="308" t="s">
        <v>4</v>
      </c>
      <c r="U148" s="309"/>
      <c r="V148" s="310"/>
      <c r="W148" s="311"/>
      <c r="X148" s="312"/>
      <c r="Y148" s="312"/>
      <c r="Z148" s="310">
        <f>SUBTOTAL(9,Z143:Z147)</f>
        <v>0</v>
      </c>
    </row>
    <row r="149" spans="1:26" ht="34.5" hidden="1" customHeight="1" outlineLevel="2">
      <c r="A149" s="543" t="s">
        <v>241</v>
      </c>
      <c r="B149" s="304" t="s">
        <v>213</v>
      </c>
      <c r="C149" s="303"/>
      <c r="D149" s="209"/>
      <c r="E149" s="210"/>
      <c r="F149" s="307"/>
      <c r="G149" s="307"/>
      <c r="H149" s="209"/>
      <c r="I149" s="477"/>
      <c r="J149" s="544" t="s">
        <v>241</v>
      </c>
      <c r="K149" s="304" t="s">
        <v>213</v>
      </c>
      <c r="L149" s="303"/>
      <c r="M149" s="209"/>
      <c r="N149" s="210"/>
      <c r="O149" s="307"/>
      <c r="P149" s="307"/>
      <c r="Q149" s="209"/>
      <c r="R149" s="477"/>
      <c r="S149" s="544" t="s">
        <v>241</v>
      </c>
      <c r="T149" s="304" t="s">
        <v>213</v>
      </c>
      <c r="U149" s="303"/>
      <c r="V149" s="209"/>
      <c r="W149" s="210"/>
      <c r="X149" s="307"/>
      <c r="Y149" s="307"/>
      <c r="Z149" s="209"/>
    </row>
    <row r="150" spans="1:26" ht="34.5" hidden="1" customHeight="1" outlineLevel="2">
      <c r="A150" s="543"/>
      <c r="B150" s="219" t="s">
        <v>208</v>
      </c>
      <c r="C150" s="205"/>
      <c r="D150" s="209"/>
      <c r="E150" s="247"/>
      <c r="F150" s="307"/>
      <c r="G150" s="307"/>
      <c r="H150" s="320">
        <f>ROUND(D150*E150*G150,0)</f>
        <v>0</v>
      </c>
      <c r="I150" s="478"/>
      <c r="J150" s="544"/>
      <c r="K150" s="219" t="s">
        <v>208</v>
      </c>
      <c r="L150" s="205"/>
      <c r="M150" s="209"/>
      <c r="N150" s="247"/>
      <c r="O150" s="307"/>
      <c r="P150" s="307"/>
      <c r="Q150" s="320">
        <f>ROUND(M150*N150*P150,0)</f>
        <v>0</v>
      </c>
      <c r="R150" s="478"/>
      <c r="S150" s="544"/>
      <c r="T150" s="219" t="s">
        <v>208</v>
      </c>
      <c r="U150" s="205"/>
      <c r="V150" s="209"/>
      <c r="W150" s="247"/>
      <c r="X150" s="307"/>
      <c r="Y150" s="307"/>
      <c r="Z150" s="320">
        <f>ROUND(V150*W150*Y150,0)</f>
        <v>0</v>
      </c>
    </row>
    <row r="151" spans="1:26" ht="34.5" hidden="1" customHeight="1" outlineLevel="2">
      <c r="A151" s="543"/>
      <c r="B151" s="219" t="s">
        <v>209</v>
      </c>
      <c r="C151" s="205"/>
      <c r="D151" s="209"/>
      <c r="E151" s="247"/>
      <c r="F151" s="307"/>
      <c r="G151" s="307"/>
      <c r="H151" s="320">
        <f>ROUND(D151*E151*F151*G151,0)</f>
        <v>0</v>
      </c>
      <c r="I151" s="478"/>
      <c r="J151" s="544"/>
      <c r="K151" s="219" t="s">
        <v>209</v>
      </c>
      <c r="L151" s="205"/>
      <c r="M151" s="209"/>
      <c r="N151" s="247"/>
      <c r="O151" s="307"/>
      <c r="P151" s="307"/>
      <c r="Q151" s="320">
        <f>ROUND(M151*N151*O151*P151,0)</f>
        <v>0</v>
      </c>
      <c r="R151" s="478"/>
      <c r="S151" s="544"/>
      <c r="T151" s="219" t="s">
        <v>209</v>
      </c>
      <c r="U151" s="205"/>
      <c r="V151" s="209"/>
      <c r="W151" s="247"/>
      <c r="X151" s="307"/>
      <c r="Y151" s="307"/>
      <c r="Z151" s="320">
        <f>ROUND(V151*W151*X151*Y151,0)</f>
        <v>0</v>
      </c>
    </row>
    <row r="152" spans="1:26" ht="34.5" hidden="1" customHeight="1" outlineLevel="2">
      <c r="A152" s="543"/>
      <c r="B152" s="219" t="s">
        <v>272</v>
      </c>
      <c r="C152" s="205"/>
      <c r="D152" s="209"/>
      <c r="E152" s="247"/>
      <c r="F152" s="307"/>
      <c r="G152" s="307"/>
      <c r="H152" s="320">
        <f t="shared" ref="H152:H154" si="60">ROUND(D152*E152*F152*G152,0)</f>
        <v>0</v>
      </c>
      <c r="I152" s="478"/>
      <c r="J152" s="544"/>
      <c r="K152" s="219" t="s">
        <v>272</v>
      </c>
      <c r="L152" s="205"/>
      <c r="M152" s="209"/>
      <c r="N152" s="247"/>
      <c r="O152" s="307"/>
      <c r="P152" s="307"/>
      <c r="Q152" s="320">
        <f t="shared" ref="Q152:Q154" si="61">ROUND(M152*N152*O152*P152,0)</f>
        <v>0</v>
      </c>
      <c r="R152" s="478"/>
      <c r="S152" s="544"/>
      <c r="T152" s="219" t="s">
        <v>272</v>
      </c>
      <c r="U152" s="205"/>
      <c r="V152" s="209"/>
      <c r="W152" s="247"/>
      <c r="X152" s="307"/>
      <c r="Y152" s="307"/>
      <c r="Z152" s="320">
        <f t="shared" ref="Z152:Z154" si="62">ROUND(V152*W152*X152*Y152,0)</f>
        <v>0</v>
      </c>
    </row>
    <row r="153" spans="1:26" ht="34.5" hidden="1" customHeight="1" outlineLevel="2">
      <c r="A153" s="543"/>
      <c r="B153" s="219" t="s">
        <v>273</v>
      </c>
      <c r="C153" s="205"/>
      <c r="D153" s="209"/>
      <c r="E153" s="247"/>
      <c r="F153" s="307"/>
      <c r="G153" s="307"/>
      <c r="H153" s="320">
        <f t="shared" si="60"/>
        <v>0</v>
      </c>
      <c r="I153" s="478"/>
      <c r="J153" s="544"/>
      <c r="K153" s="219" t="s">
        <v>273</v>
      </c>
      <c r="L153" s="205"/>
      <c r="M153" s="209"/>
      <c r="N153" s="247"/>
      <c r="O153" s="307"/>
      <c r="P153" s="307"/>
      <c r="Q153" s="320">
        <f t="shared" si="61"/>
        <v>0</v>
      </c>
      <c r="R153" s="478"/>
      <c r="S153" s="544"/>
      <c r="T153" s="219" t="s">
        <v>273</v>
      </c>
      <c r="U153" s="205"/>
      <c r="V153" s="209"/>
      <c r="W153" s="247"/>
      <c r="X153" s="307"/>
      <c r="Y153" s="307"/>
      <c r="Z153" s="320">
        <f t="shared" si="62"/>
        <v>0</v>
      </c>
    </row>
    <row r="154" spans="1:26" ht="34.5" hidden="1" customHeight="1" outlineLevel="2">
      <c r="A154" s="543"/>
      <c r="B154" s="219" t="s">
        <v>276</v>
      </c>
      <c r="C154" s="304"/>
      <c r="D154" s="209"/>
      <c r="E154" s="247"/>
      <c r="F154" s="307"/>
      <c r="G154" s="307"/>
      <c r="H154" s="320">
        <f t="shared" si="60"/>
        <v>0</v>
      </c>
      <c r="I154" s="478"/>
      <c r="J154" s="544"/>
      <c r="K154" s="219" t="s">
        <v>276</v>
      </c>
      <c r="L154" s="304"/>
      <c r="M154" s="209"/>
      <c r="N154" s="247"/>
      <c r="O154" s="307"/>
      <c r="P154" s="307"/>
      <c r="Q154" s="320">
        <f t="shared" si="61"/>
        <v>0</v>
      </c>
      <c r="R154" s="478"/>
      <c r="S154" s="544"/>
      <c r="T154" s="219" t="s">
        <v>276</v>
      </c>
      <c r="U154" s="304"/>
      <c r="V154" s="209"/>
      <c r="W154" s="247"/>
      <c r="X154" s="307"/>
      <c r="Y154" s="307"/>
      <c r="Z154" s="320">
        <f t="shared" si="62"/>
        <v>0</v>
      </c>
    </row>
    <row r="155" spans="1:26" ht="15" hidden="1" customHeight="1" outlineLevel="2">
      <c r="A155" s="543"/>
      <c r="B155" s="308" t="s">
        <v>4</v>
      </c>
      <c r="C155" s="309"/>
      <c r="D155" s="310"/>
      <c r="E155" s="311"/>
      <c r="F155" s="312"/>
      <c r="G155" s="312"/>
      <c r="H155" s="310">
        <f>SUBTOTAL(9,H150:H154)</f>
        <v>0</v>
      </c>
      <c r="I155" s="477"/>
      <c r="J155" s="544"/>
      <c r="K155" s="308" t="s">
        <v>4</v>
      </c>
      <c r="L155" s="309"/>
      <c r="M155" s="310"/>
      <c r="N155" s="311"/>
      <c r="O155" s="312"/>
      <c r="P155" s="312"/>
      <c r="Q155" s="310">
        <f>SUBTOTAL(9,Q150:Q154)</f>
        <v>0</v>
      </c>
      <c r="R155" s="477"/>
      <c r="S155" s="544"/>
      <c r="T155" s="308" t="s">
        <v>4</v>
      </c>
      <c r="U155" s="309"/>
      <c r="V155" s="310"/>
      <c r="W155" s="311"/>
      <c r="X155" s="312"/>
      <c r="Y155" s="312"/>
      <c r="Z155" s="310">
        <f>SUBTOTAL(9,Z150:Z154)</f>
        <v>0</v>
      </c>
    </row>
    <row r="156" spans="1:26" collapsed="1">
      <c r="H156" s="318">
        <f>SUBTOTAL(9,H16:H155)</f>
        <v>0</v>
      </c>
      <c r="I156" s="479"/>
      <c r="Q156" s="318">
        <f>SUBTOTAL(9,Q16:Q155)</f>
        <v>0</v>
      </c>
      <c r="R156" s="479"/>
      <c r="Z156" s="318">
        <f>SUBTOTAL(9,Z16:Z155)</f>
        <v>0</v>
      </c>
    </row>
    <row r="158" spans="1:26" ht="26.25">
      <c r="A158" s="545" t="s">
        <v>267</v>
      </c>
      <c r="B158" s="545"/>
      <c r="C158" s="545"/>
      <c r="D158" s="545"/>
      <c r="E158" s="545"/>
      <c r="F158" s="545"/>
      <c r="G158" s="545"/>
      <c r="H158" s="545"/>
      <c r="I158" s="476"/>
      <c r="J158" s="546" t="s">
        <v>270</v>
      </c>
      <c r="K158" s="546"/>
      <c r="L158" s="546"/>
      <c r="M158" s="546"/>
      <c r="N158" s="546"/>
      <c r="O158" s="546"/>
      <c r="P158" s="546"/>
      <c r="Q158" s="546"/>
      <c r="R158" s="476"/>
      <c r="S158" s="548" t="s">
        <v>304</v>
      </c>
      <c r="T158" s="548"/>
      <c r="U158" s="548"/>
      <c r="V158" s="548"/>
      <c r="W158" s="548"/>
      <c r="X158" s="548"/>
      <c r="Y158" s="548"/>
      <c r="Z158" s="548"/>
    </row>
    <row r="159" spans="1:26">
      <c r="A159" s="237" t="s">
        <v>30</v>
      </c>
      <c r="B159" s="237" t="s">
        <v>129</v>
      </c>
      <c r="C159" s="237"/>
      <c r="D159" s="211"/>
      <c r="E159" s="176"/>
      <c r="F159" s="305"/>
      <c r="G159" s="305"/>
      <c r="H159" s="209"/>
      <c r="I159" s="477"/>
      <c r="J159" s="237" t="s">
        <v>30</v>
      </c>
      <c r="K159" s="237" t="s">
        <v>129</v>
      </c>
      <c r="L159" s="237"/>
      <c r="R159" s="477"/>
      <c r="S159" s="237" t="s">
        <v>30</v>
      </c>
      <c r="T159" s="237" t="s">
        <v>129</v>
      </c>
      <c r="U159" s="237"/>
    </row>
    <row r="160" spans="1:26">
      <c r="A160" s="181" t="s">
        <v>19</v>
      </c>
      <c r="B160" s="171" t="s">
        <v>102</v>
      </c>
      <c r="C160" s="174"/>
      <c r="D160" s="211"/>
      <c r="E160" s="176"/>
      <c r="F160" s="305"/>
      <c r="G160" s="305"/>
      <c r="H160" s="209"/>
      <c r="I160" s="477"/>
      <c r="J160" s="181" t="s">
        <v>19</v>
      </c>
      <c r="K160" s="171" t="s">
        <v>102</v>
      </c>
      <c r="L160" s="174"/>
      <c r="M160" s="211"/>
      <c r="N160" s="176"/>
      <c r="O160" s="305"/>
      <c r="P160" s="305"/>
      <c r="Q160" s="209"/>
      <c r="R160" s="477"/>
      <c r="S160" s="181" t="s">
        <v>19</v>
      </c>
      <c r="T160" s="171" t="s">
        <v>102</v>
      </c>
      <c r="U160" s="174"/>
      <c r="V160" s="211"/>
      <c r="W160" s="176"/>
      <c r="X160" s="305"/>
      <c r="Y160" s="305"/>
      <c r="Z160" s="209"/>
    </row>
    <row r="161" spans="1:26">
      <c r="A161" s="205"/>
      <c r="B161" s="212" t="s">
        <v>211</v>
      </c>
      <c r="C161" s="213" t="s">
        <v>210</v>
      </c>
      <c r="D161" s="214" t="s">
        <v>14</v>
      </c>
      <c r="E161" s="215" t="s">
        <v>15</v>
      </c>
      <c r="F161" s="306" t="s">
        <v>197</v>
      </c>
      <c r="G161" s="306" t="s">
        <v>207</v>
      </c>
      <c r="H161" s="214" t="s">
        <v>212</v>
      </c>
      <c r="I161" s="477"/>
      <c r="J161" s="205"/>
      <c r="K161" s="212" t="s">
        <v>211</v>
      </c>
      <c r="L161" s="213" t="s">
        <v>210</v>
      </c>
      <c r="M161" s="214" t="s">
        <v>14</v>
      </c>
      <c r="N161" s="215" t="s">
        <v>15</v>
      </c>
      <c r="O161" s="306" t="s">
        <v>197</v>
      </c>
      <c r="P161" s="306" t="s">
        <v>207</v>
      </c>
      <c r="Q161" s="214" t="s">
        <v>212</v>
      </c>
      <c r="R161" s="477"/>
      <c r="S161" s="205"/>
      <c r="T161" s="212" t="s">
        <v>211</v>
      </c>
      <c r="U161" s="213" t="s">
        <v>210</v>
      </c>
      <c r="V161" s="214" t="s">
        <v>14</v>
      </c>
      <c r="W161" s="215" t="s">
        <v>15</v>
      </c>
      <c r="X161" s="306" t="s">
        <v>197</v>
      </c>
      <c r="Y161" s="306" t="s">
        <v>207</v>
      </c>
      <c r="Z161" s="214" t="s">
        <v>212</v>
      </c>
    </row>
    <row r="162" spans="1:26" ht="52.5" customHeight="1">
      <c r="A162" s="547" t="s">
        <v>217</v>
      </c>
      <c r="B162" s="304" t="s">
        <v>324</v>
      </c>
      <c r="C162" s="303"/>
      <c r="D162" s="209"/>
      <c r="E162" s="210"/>
      <c r="F162" s="307"/>
      <c r="G162" s="307"/>
      <c r="H162" s="209"/>
      <c r="I162" s="477"/>
      <c r="J162" s="547" t="s">
        <v>217</v>
      </c>
      <c r="K162" s="304" t="s">
        <v>325</v>
      </c>
      <c r="L162" s="303"/>
      <c r="M162" s="209"/>
      <c r="N162" s="210"/>
      <c r="O162" s="307"/>
      <c r="P162" s="307"/>
      <c r="Q162" s="209"/>
      <c r="R162" s="477"/>
      <c r="S162" s="547" t="s">
        <v>217</v>
      </c>
      <c r="T162" s="304" t="s">
        <v>330</v>
      </c>
      <c r="U162" s="303"/>
      <c r="V162" s="209"/>
      <c r="W162" s="210"/>
      <c r="X162" s="307"/>
      <c r="Y162" s="307"/>
      <c r="Z162" s="209"/>
    </row>
    <row r="163" spans="1:26" ht="27" customHeight="1">
      <c r="A163" s="547"/>
      <c r="B163" s="219" t="s">
        <v>208</v>
      </c>
      <c r="C163" s="205" t="s">
        <v>262</v>
      </c>
      <c r="D163" s="209">
        <v>1500</v>
      </c>
      <c r="E163" s="247">
        <v>1</v>
      </c>
      <c r="F163" s="307"/>
      <c r="G163" s="307">
        <v>4</v>
      </c>
      <c r="H163" s="320">
        <f>ROUND(D163*E163*G163,0)</f>
        <v>6000</v>
      </c>
      <c r="I163" s="478"/>
      <c r="J163" s="547"/>
      <c r="K163" s="219" t="s">
        <v>208</v>
      </c>
      <c r="L163" s="205" t="s">
        <v>262</v>
      </c>
      <c r="M163" s="209">
        <v>1500</v>
      </c>
      <c r="N163" s="247">
        <v>1</v>
      </c>
      <c r="O163" s="307"/>
      <c r="P163" s="307">
        <v>4</v>
      </c>
      <c r="Q163" s="320">
        <f>ROUND(M163*N163*P163,0)</f>
        <v>6000</v>
      </c>
      <c r="R163" s="478"/>
      <c r="S163" s="547"/>
      <c r="T163" s="219" t="s">
        <v>208</v>
      </c>
      <c r="U163" s="205" t="s">
        <v>262</v>
      </c>
      <c r="V163" s="209">
        <v>1500</v>
      </c>
      <c r="W163" s="247">
        <v>1</v>
      </c>
      <c r="X163" s="307"/>
      <c r="Y163" s="307">
        <v>4</v>
      </c>
      <c r="Z163" s="320">
        <f>ROUND(V163*W163*Y163,0)</f>
        <v>6000</v>
      </c>
    </row>
    <row r="164" spans="1:26" ht="27" customHeight="1">
      <c r="A164" s="547"/>
      <c r="B164" s="219" t="s">
        <v>209</v>
      </c>
      <c r="C164" s="205" t="s">
        <v>204</v>
      </c>
      <c r="D164" s="209">
        <v>500</v>
      </c>
      <c r="E164" s="247">
        <v>1</v>
      </c>
      <c r="F164" s="307">
        <v>4</v>
      </c>
      <c r="G164" s="307">
        <v>4</v>
      </c>
      <c r="H164" s="320">
        <f>ROUND(D164*E164*F164*G164,0)</f>
        <v>8000</v>
      </c>
      <c r="I164" s="478"/>
      <c r="J164" s="547"/>
      <c r="K164" s="219" t="s">
        <v>209</v>
      </c>
      <c r="L164" s="205" t="s">
        <v>204</v>
      </c>
      <c r="M164" s="209">
        <v>500</v>
      </c>
      <c r="N164" s="247">
        <v>1</v>
      </c>
      <c r="O164" s="307">
        <v>4</v>
      </c>
      <c r="P164" s="307">
        <v>4</v>
      </c>
      <c r="Q164" s="320">
        <f>ROUND(M164*N164*O164*P164,0)</f>
        <v>8000</v>
      </c>
      <c r="R164" s="478"/>
      <c r="S164" s="547"/>
      <c r="T164" s="219" t="s">
        <v>209</v>
      </c>
      <c r="U164" s="205" t="s">
        <v>204</v>
      </c>
      <c r="V164" s="209">
        <v>500</v>
      </c>
      <c r="W164" s="247">
        <v>1</v>
      </c>
      <c r="X164" s="307">
        <v>4</v>
      </c>
      <c r="Y164" s="307">
        <v>4</v>
      </c>
      <c r="Z164" s="320">
        <f>ROUND(V164*W164*X164*Y164,0)</f>
        <v>8000</v>
      </c>
    </row>
    <row r="165" spans="1:26" ht="27" customHeight="1">
      <c r="A165" s="547"/>
      <c r="B165" s="219" t="s">
        <v>328</v>
      </c>
      <c r="C165" s="205" t="s">
        <v>274</v>
      </c>
      <c r="D165" s="209">
        <v>50</v>
      </c>
      <c r="E165" s="247">
        <v>1</v>
      </c>
      <c r="F165" s="307">
        <v>2</v>
      </c>
      <c r="G165" s="307">
        <v>4</v>
      </c>
      <c r="H165" s="320">
        <f t="shared" ref="H165:H167" si="63">ROUND(D165*E165*F165*G165,0)</f>
        <v>400</v>
      </c>
      <c r="I165" s="478"/>
      <c r="J165" s="547"/>
      <c r="K165" s="219" t="s">
        <v>326</v>
      </c>
      <c r="L165" s="205" t="s">
        <v>274</v>
      </c>
      <c r="M165" s="209">
        <v>50</v>
      </c>
      <c r="N165" s="247">
        <v>1</v>
      </c>
      <c r="O165" s="307">
        <v>2</v>
      </c>
      <c r="P165" s="307">
        <v>4</v>
      </c>
      <c r="Q165" s="320">
        <f t="shared" ref="Q165:Q167" si="64">ROUND(M165*N165*O165*P165,0)</f>
        <v>400</v>
      </c>
      <c r="R165" s="478"/>
      <c r="S165" s="547"/>
      <c r="T165" s="219" t="s">
        <v>331</v>
      </c>
      <c r="U165" s="205" t="s">
        <v>274</v>
      </c>
      <c r="V165" s="209">
        <v>50</v>
      </c>
      <c r="W165" s="247">
        <v>1</v>
      </c>
      <c r="X165" s="307">
        <v>2</v>
      </c>
      <c r="Y165" s="307">
        <v>4</v>
      </c>
      <c r="Z165" s="320">
        <f t="shared" ref="Z165:Z167" si="65">ROUND(V165*W165*X165*Y165,0)</f>
        <v>400</v>
      </c>
    </row>
    <row r="166" spans="1:26" ht="27" customHeight="1">
      <c r="A166" s="547"/>
      <c r="B166" s="219" t="s">
        <v>273</v>
      </c>
      <c r="C166" s="205" t="s">
        <v>275</v>
      </c>
      <c r="D166" s="209">
        <v>100</v>
      </c>
      <c r="E166" s="247">
        <v>1</v>
      </c>
      <c r="F166" s="307">
        <v>3</v>
      </c>
      <c r="G166" s="307">
        <v>4</v>
      </c>
      <c r="H166" s="320">
        <f t="shared" si="63"/>
        <v>1200</v>
      </c>
      <c r="I166" s="478"/>
      <c r="J166" s="547"/>
      <c r="K166" s="219" t="s">
        <v>273</v>
      </c>
      <c r="L166" s="205" t="s">
        <v>275</v>
      </c>
      <c r="M166" s="209">
        <v>100</v>
      </c>
      <c r="N166" s="247">
        <v>1</v>
      </c>
      <c r="O166" s="307">
        <v>3</v>
      </c>
      <c r="P166" s="307">
        <v>4</v>
      </c>
      <c r="Q166" s="320">
        <f t="shared" si="64"/>
        <v>1200</v>
      </c>
      <c r="R166" s="478"/>
      <c r="S166" s="547"/>
      <c r="T166" s="219" t="s">
        <v>273</v>
      </c>
      <c r="U166" s="205" t="s">
        <v>275</v>
      </c>
      <c r="V166" s="209">
        <v>100</v>
      </c>
      <c r="W166" s="247">
        <v>1</v>
      </c>
      <c r="X166" s="307">
        <v>3</v>
      </c>
      <c r="Y166" s="307">
        <v>4</v>
      </c>
      <c r="Z166" s="320">
        <f t="shared" si="65"/>
        <v>1200</v>
      </c>
    </row>
    <row r="167" spans="1:26" ht="27" customHeight="1">
      <c r="A167" s="547"/>
      <c r="B167" s="219" t="s">
        <v>276</v>
      </c>
      <c r="C167" s="205" t="s">
        <v>277</v>
      </c>
      <c r="D167" s="209">
        <v>25</v>
      </c>
      <c r="E167" s="247">
        <v>1</v>
      </c>
      <c r="F167" s="307">
        <v>5</v>
      </c>
      <c r="G167" s="307">
        <v>4</v>
      </c>
      <c r="H167" s="320">
        <f t="shared" si="63"/>
        <v>500</v>
      </c>
      <c r="I167" s="478"/>
      <c r="J167" s="547"/>
      <c r="K167" s="219" t="s">
        <v>276</v>
      </c>
      <c r="L167" s="205" t="s">
        <v>277</v>
      </c>
      <c r="M167" s="209">
        <v>25</v>
      </c>
      <c r="N167" s="247">
        <v>1</v>
      </c>
      <c r="O167" s="307">
        <v>5</v>
      </c>
      <c r="P167" s="307">
        <v>4</v>
      </c>
      <c r="Q167" s="320">
        <f t="shared" si="64"/>
        <v>500</v>
      </c>
      <c r="R167" s="478"/>
      <c r="S167" s="547"/>
      <c r="T167" s="219" t="s">
        <v>276</v>
      </c>
      <c r="U167" s="205" t="s">
        <v>277</v>
      </c>
      <c r="V167" s="209">
        <v>25</v>
      </c>
      <c r="W167" s="247">
        <v>1</v>
      </c>
      <c r="X167" s="307">
        <v>5</v>
      </c>
      <c r="Y167" s="307">
        <v>4</v>
      </c>
      <c r="Z167" s="320">
        <f t="shared" si="65"/>
        <v>500</v>
      </c>
    </row>
    <row r="168" spans="1:26" ht="27" customHeight="1">
      <c r="A168" s="547"/>
      <c r="B168" s="308" t="s">
        <v>4</v>
      </c>
      <c r="C168" s="309"/>
      <c r="D168" s="310"/>
      <c r="E168" s="311"/>
      <c r="F168" s="312"/>
      <c r="G168" s="312"/>
      <c r="H168" s="310">
        <f>SUBTOTAL(9,H163:H167)</f>
        <v>16100</v>
      </c>
      <c r="I168" s="477"/>
      <c r="J168" s="547"/>
      <c r="K168" s="308" t="s">
        <v>4</v>
      </c>
      <c r="L168" s="309"/>
      <c r="M168" s="310"/>
      <c r="N168" s="311"/>
      <c r="O168" s="312"/>
      <c r="P168" s="312"/>
      <c r="Q168" s="310">
        <f>SUBTOTAL(9,Q163:Q167)</f>
        <v>16100</v>
      </c>
      <c r="R168" s="477"/>
      <c r="S168" s="547"/>
      <c r="T168" s="308" t="s">
        <v>4</v>
      </c>
      <c r="U168" s="309"/>
      <c r="V168" s="310"/>
      <c r="W168" s="311"/>
      <c r="X168" s="312"/>
      <c r="Y168" s="312"/>
      <c r="Z168" s="310">
        <f>SUBTOTAL(9,Z163:Z167)</f>
        <v>16100</v>
      </c>
    </row>
    <row r="169" spans="1:26" ht="42" customHeight="1">
      <c r="A169" s="543" t="s">
        <v>244</v>
      </c>
      <c r="B169" s="304" t="s">
        <v>213</v>
      </c>
      <c r="C169" s="303"/>
      <c r="D169" s="209"/>
      <c r="E169" s="210"/>
      <c r="F169" s="307"/>
      <c r="G169" s="307"/>
      <c r="H169" s="209"/>
      <c r="I169" s="477"/>
      <c r="J169" s="544" t="s">
        <v>244</v>
      </c>
      <c r="K169" s="304" t="s">
        <v>213</v>
      </c>
      <c r="L169" s="303"/>
      <c r="M169" s="209"/>
      <c r="N169" s="210"/>
      <c r="O169" s="307"/>
      <c r="P169" s="307"/>
      <c r="Q169" s="209"/>
      <c r="R169" s="477"/>
      <c r="S169" s="549" t="s">
        <v>244</v>
      </c>
      <c r="T169" s="304" t="s">
        <v>213</v>
      </c>
      <c r="U169" s="303"/>
      <c r="V169" s="209"/>
      <c r="W169" s="210"/>
      <c r="X169" s="307"/>
      <c r="Y169" s="307"/>
      <c r="Z169" s="209"/>
    </row>
    <row r="170" spans="1:26" ht="21.75" customHeight="1">
      <c r="A170" s="543"/>
      <c r="B170" s="219" t="s">
        <v>208</v>
      </c>
      <c r="C170" s="205"/>
      <c r="D170" s="209"/>
      <c r="E170" s="247"/>
      <c r="F170" s="307"/>
      <c r="G170" s="307"/>
      <c r="H170" s="320">
        <f>ROUND(D170*E170*G170,0)</f>
        <v>0</v>
      </c>
      <c r="I170" s="478"/>
      <c r="J170" s="544"/>
      <c r="K170" s="219" t="s">
        <v>208</v>
      </c>
      <c r="L170" s="205"/>
      <c r="M170" s="209"/>
      <c r="N170" s="247"/>
      <c r="O170" s="307"/>
      <c r="P170" s="307"/>
      <c r="Q170" s="320">
        <f>ROUND(M170*N170*P170,0)</f>
        <v>0</v>
      </c>
      <c r="R170" s="478"/>
      <c r="S170" s="549"/>
      <c r="T170" s="219" t="s">
        <v>208</v>
      </c>
      <c r="U170" s="205"/>
      <c r="V170" s="209"/>
      <c r="W170" s="247"/>
      <c r="X170" s="307"/>
      <c r="Y170" s="307"/>
      <c r="Z170" s="320">
        <f>ROUND(V170*W170*Y170,0)</f>
        <v>0</v>
      </c>
    </row>
    <row r="171" spans="1:26" ht="21.75" customHeight="1">
      <c r="A171" s="543"/>
      <c r="B171" s="219" t="s">
        <v>209</v>
      </c>
      <c r="C171" s="205"/>
      <c r="D171" s="209"/>
      <c r="E171" s="247"/>
      <c r="F171" s="307"/>
      <c r="G171" s="307"/>
      <c r="H171" s="320">
        <f>ROUND(D171*E171*F171*G171,0)</f>
        <v>0</v>
      </c>
      <c r="I171" s="478"/>
      <c r="J171" s="544"/>
      <c r="K171" s="219" t="s">
        <v>209</v>
      </c>
      <c r="L171" s="205"/>
      <c r="M171" s="209"/>
      <c r="N171" s="247"/>
      <c r="O171" s="307"/>
      <c r="P171" s="307"/>
      <c r="Q171" s="320">
        <f>ROUND(M171*N171*O171*P171,0)</f>
        <v>0</v>
      </c>
      <c r="R171" s="478"/>
      <c r="S171" s="549"/>
      <c r="T171" s="219" t="s">
        <v>209</v>
      </c>
      <c r="U171" s="205"/>
      <c r="V171" s="209"/>
      <c r="W171" s="247"/>
      <c r="X171" s="307"/>
      <c r="Y171" s="307"/>
      <c r="Z171" s="320">
        <f>ROUND(V171*W171*X171*Y171,0)</f>
        <v>0</v>
      </c>
    </row>
    <row r="172" spans="1:26" ht="21.75" customHeight="1">
      <c r="A172" s="543"/>
      <c r="B172" s="219" t="s">
        <v>272</v>
      </c>
      <c r="C172" s="205"/>
      <c r="D172" s="209"/>
      <c r="E172" s="247"/>
      <c r="F172" s="307"/>
      <c r="G172" s="307"/>
      <c r="H172" s="320">
        <f t="shared" ref="H172:H174" si="66">ROUND(D172*E172*F172*G172,0)</f>
        <v>0</v>
      </c>
      <c r="I172" s="478"/>
      <c r="J172" s="544"/>
      <c r="K172" s="219" t="s">
        <v>272</v>
      </c>
      <c r="L172" s="205"/>
      <c r="M172" s="209"/>
      <c r="N172" s="247"/>
      <c r="O172" s="307"/>
      <c r="P172" s="307"/>
      <c r="Q172" s="320">
        <f t="shared" ref="Q172:Q174" si="67">ROUND(M172*N172*O172*P172,0)</f>
        <v>0</v>
      </c>
      <c r="R172" s="478"/>
      <c r="S172" s="549"/>
      <c r="T172" s="219" t="s">
        <v>272</v>
      </c>
      <c r="U172" s="205"/>
      <c r="V172" s="209"/>
      <c r="W172" s="247"/>
      <c r="X172" s="307"/>
      <c r="Y172" s="307"/>
      <c r="Z172" s="320">
        <f t="shared" ref="Z172:Z174" si="68">ROUND(V172*W172*X172*Y172,0)</f>
        <v>0</v>
      </c>
    </row>
    <row r="173" spans="1:26" ht="21.75" customHeight="1">
      <c r="A173" s="543"/>
      <c r="B173" s="219" t="s">
        <v>273</v>
      </c>
      <c r="C173" s="205"/>
      <c r="D173" s="209"/>
      <c r="E173" s="247"/>
      <c r="F173" s="307"/>
      <c r="G173" s="307"/>
      <c r="H173" s="320">
        <f t="shared" si="66"/>
        <v>0</v>
      </c>
      <c r="I173" s="478"/>
      <c r="J173" s="544"/>
      <c r="K173" s="219" t="s">
        <v>273</v>
      </c>
      <c r="L173" s="205"/>
      <c r="M173" s="209"/>
      <c r="N173" s="247"/>
      <c r="O173" s="307"/>
      <c r="P173" s="307"/>
      <c r="Q173" s="320">
        <f t="shared" si="67"/>
        <v>0</v>
      </c>
      <c r="R173" s="478"/>
      <c r="S173" s="549"/>
      <c r="T173" s="219" t="s">
        <v>273</v>
      </c>
      <c r="U173" s="205"/>
      <c r="V173" s="209"/>
      <c r="W173" s="247"/>
      <c r="X173" s="307"/>
      <c r="Y173" s="307"/>
      <c r="Z173" s="320">
        <f t="shared" si="68"/>
        <v>0</v>
      </c>
    </row>
    <row r="174" spans="1:26" ht="21.75" customHeight="1">
      <c r="A174" s="543"/>
      <c r="B174" s="219" t="s">
        <v>276</v>
      </c>
      <c r="C174" s="304"/>
      <c r="D174" s="209"/>
      <c r="E174" s="247"/>
      <c r="F174" s="307"/>
      <c r="G174" s="307"/>
      <c r="H174" s="320">
        <f t="shared" si="66"/>
        <v>0</v>
      </c>
      <c r="I174" s="478"/>
      <c r="J174" s="544"/>
      <c r="K174" s="219" t="s">
        <v>276</v>
      </c>
      <c r="L174" s="304"/>
      <c r="M174" s="209"/>
      <c r="N174" s="247"/>
      <c r="O174" s="307"/>
      <c r="P174" s="307"/>
      <c r="Q174" s="320">
        <f t="shared" si="67"/>
        <v>0</v>
      </c>
      <c r="R174" s="478"/>
      <c r="S174" s="549"/>
      <c r="T174" s="219" t="s">
        <v>276</v>
      </c>
      <c r="U174" s="304"/>
      <c r="V174" s="209"/>
      <c r="W174" s="247"/>
      <c r="X174" s="307"/>
      <c r="Y174" s="307"/>
      <c r="Z174" s="320">
        <f t="shared" si="68"/>
        <v>0</v>
      </c>
    </row>
    <row r="175" spans="1:26" ht="21.75" customHeight="1">
      <c r="A175" s="543"/>
      <c r="B175" s="308" t="s">
        <v>4</v>
      </c>
      <c r="C175" s="309"/>
      <c r="D175" s="310"/>
      <c r="E175" s="311"/>
      <c r="F175" s="312"/>
      <c r="G175" s="312"/>
      <c r="H175" s="310">
        <f>SUBTOTAL(9,H170:H174)</f>
        <v>0</v>
      </c>
      <c r="I175" s="477"/>
      <c r="J175" s="544"/>
      <c r="K175" s="308" t="s">
        <v>4</v>
      </c>
      <c r="L175" s="309"/>
      <c r="M175" s="310"/>
      <c r="N175" s="311"/>
      <c r="O175" s="312"/>
      <c r="P175" s="312"/>
      <c r="Q175" s="310">
        <f>SUBTOTAL(9,Q170:Q174)</f>
        <v>0</v>
      </c>
      <c r="R175" s="477"/>
      <c r="S175" s="549"/>
      <c r="T175" s="308" t="s">
        <v>4</v>
      </c>
      <c r="U175" s="309"/>
      <c r="V175" s="310"/>
      <c r="W175" s="311"/>
      <c r="X175" s="312"/>
      <c r="Y175" s="312"/>
      <c r="Z175" s="310">
        <f>SUBTOTAL(9,Z170:Z174)</f>
        <v>0</v>
      </c>
    </row>
    <row r="176" spans="1:26" ht="33.75" customHeight="1">
      <c r="A176" s="543" t="s">
        <v>242</v>
      </c>
      <c r="B176" s="304" t="s">
        <v>213</v>
      </c>
      <c r="C176" s="303"/>
      <c r="D176" s="209"/>
      <c r="E176" s="210"/>
      <c r="F176" s="307"/>
      <c r="G176" s="307"/>
      <c r="H176" s="209"/>
      <c r="I176" s="477"/>
      <c r="J176" s="544" t="s">
        <v>242</v>
      </c>
      <c r="K176" s="304" t="s">
        <v>213</v>
      </c>
      <c r="L176" s="303"/>
      <c r="M176" s="209"/>
      <c r="N176" s="210"/>
      <c r="O176" s="307"/>
      <c r="P176" s="307"/>
      <c r="Q176" s="209"/>
      <c r="R176" s="477"/>
      <c r="S176" s="549" t="s">
        <v>242</v>
      </c>
      <c r="T176" s="304" t="s">
        <v>213</v>
      </c>
      <c r="U176" s="303"/>
      <c r="V176" s="209"/>
      <c r="W176" s="210"/>
      <c r="X176" s="307"/>
      <c r="Y176" s="307"/>
      <c r="Z176" s="209"/>
    </row>
    <row r="177" spans="1:26" ht="21.75" customHeight="1">
      <c r="A177" s="543"/>
      <c r="B177" s="219" t="s">
        <v>208</v>
      </c>
      <c r="C177" s="205"/>
      <c r="D177" s="209"/>
      <c r="E177" s="247"/>
      <c r="F177" s="307"/>
      <c r="G177" s="307"/>
      <c r="H177" s="320">
        <f>ROUND(D177*E177*G177,0)</f>
        <v>0</v>
      </c>
      <c r="I177" s="478"/>
      <c r="J177" s="544"/>
      <c r="K177" s="219" t="s">
        <v>208</v>
      </c>
      <c r="L177" s="205"/>
      <c r="M177" s="209"/>
      <c r="N177" s="247"/>
      <c r="O177" s="307"/>
      <c r="P177" s="307"/>
      <c r="Q177" s="320">
        <f>ROUND(M177*N177*P177,0)</f>
        <v>0</v>
      </c>
      <c r="R177" s="478"/>
      <c r="S177" s="549"/>
      <c r="T177" s="219" t="s">
        <v>208</v>
      </c>
      <c r="U177" s="205"/>
      <c r="V177" s="209"/>
      <c r="W177" s="247"/>
      <c r="X177" s="307"/>
      <c r="Y177" s="307"/>
      <c r="Z177" s="320">
        <f>ROUND(V177*W177*Y177,0)</f>
        <v>0</v>
      </c>
    </row>
    <row r="178" spans="1:26" ht="21.75" customHeight="1">
      <c r="A178" s="543"/>
      <c r="B178" s="219" t="s">
        <v>209</v>
      </c>
      <c r="C178" s="205"/>
      <c r="D178" s="209"/>
      <c r="E178" s="247"/>
      <c r="F178" s="307"/>
      <c r="G178" s="307"/>
      <c r="H178" s="320">
        <f>ROUND(D178*E178*F178*G178,0)</f>
        <v>0</v>
      </c>
      <c r="I178" s="478"/>
      <c r="J178" s="544"/>
      <c r="K178" s="219" t="s">
        <v>209</v>
      </c>
      <c r="L178" s="205"/>
      <c r="M178" s="209"/>
      <c r="N178" s="247"/>
      <c r="O178" s="307"/>
      <c r="P178" s="307"/>
      <c r="Q178" s="320">
        <v>0</v>
      </c>
      <c r="R178" s="478"/>
      <c r="S178" s="549"/>
      <c r="T178" s="219" t="s">
        <v>209</v>
      </c>
      <c r="U178" s="205"/>
      <c r="V178" s="209"/>
      <c r="W178" s="247"/>
      <c r="X178" s="307"/>
      <c r="Y178" s="307"/>
      <c r="Z178" s="320">
        <v>0</v>
      </c>
    </row>
    <row r="179" spans="1:26" ht="21.75" customHeight="1">
      <c r="A179" s="543"/>
      <c r="B179" s="219" t="s">
        <v>272</v>
      </c>
      <c r="C179" s="205"/>
      <c r="D179" s="209"/>
      <c r="E179" s="247"/>
      <c r="F179" s="307"/>
      <c r="G179" s="307"/>
      <c r="H179" s="320">
        <v>0</v>
      </c>
      <c r="I179" s="478"/>
      <c r="J179" s="544"/>
      <c r="K179" s="219" t="s">
        <v>272</v>
      </c>
      <c r="L179" s="205"/>
      <c r="M179" s="209"/>
      <c r="N179" s="247"/>
      <c r="O179" s="307"/>
      <c r="P179" s="307"/>
      <c r="Q179" s="320">
        <f t="shared" ref="Q179:Q181" si="69">ROUND(M179*N179*O179*P179,0)</f>
        <v>0</v>
      </c>
      <c r="R179" s="478"/>
      <c r="S179" s="549"/>
      <c r="T179" s="219" t="s">
        <v>272</v>
      </c>
      <c r="U179" s="205"/>
      <c r="V179" s="209"/>
      <c r="W179" s="247"/>
      <c r="X179" s="307"/>
      <c r="Y179" s="307"/>
      <c r="Z179" s="320">
        <f t="shared" ref="Z179:Z181" si="70">ROUND(V179*W179*X179*Y179,0)</f>
        <v>0</v>
      </c>
    </row>
    <row r="180" spans="1:26" ht="21.75" customHeight="1">
      <c r="A180" s="543"/>
      <c r="B180" s="219" t="s">
        <v>273</v>
      </c>
      <c r="C180" s="205"/>
      <c r="D180" s="209"/>
      <c r="E180" s="247"/>
      <c r="F180" s="307"/>
      <c r="G180" s="307"/>
      <c r="H180" s="320">
        <f t="shared" ref="H180:H181" si="71">ROUND(D180*E180*F180*G180,0)</f>
        <v>0</v>
      </c>
      <c r="I180" s="478"/>
      <c r="J180" s="544"/>
      <c r="K180" s="219" t="s">
        <v>273</v>
      </c>
      <c r="L180" s="205"/>
      <c r="M180" s="209"/>
      <c r="N180" s="247"/>
      <c r="O180" s="307"/>
      <c r="P180" s="307"/>
      <c r="Q180" s="320">
        <f t="shared" si="69"/>
        <v>0</v>
      </c>
      <c r="R180" s="478"/>
      <c r="S180" s="549"/>
      <c r="T180" s="219" t="s">
        <v>273</v>
      </c>
      <c r="U180" s="205"/>
      <c r="V180" s="209"/>
      <c r="W180" s="247"/>
      <c r="X180" s="307"/>
      <c r="Y180" s="307"/>
      <c r="Z180" s="320">
        <f t="shared" si="70"/>
        <v>0</v>
      </c>
    </row>
    <row r="181" spans="1:26" ht="21.75" customHeight="1">
      <c r="A181" s="543"/>
      <c r="B181" s="219" t="s">
        <v>276</v>
      </c>
      <c r="C181" s="304"/>
      <c r="D181" s="209"/>
      <c r="E181" s="247"/>
      <c r="F181" s="307"/>
      <c r="G181" s="307"/>
      <c r="H181" s="320">
        <f t="shared" si="71"/>
        <v>0</v>
      </c>
      <c r="I181" s="478"/>
      <c r="J181" s="544"/>
      <c r="K181" s="219" t="s">
        <v>276</v>
      </c>
      <c r="L181" s="304"/>
      <c r="M181" s="209"/>
      <c r="N181" s="247"/>
      <c r="O181" s="307"/>
      <c r="P181" s="307"/>
      <c r="Q181" s="320">
        <f t="shared" si="69"/>
        <v>0</v>
      </c>
      <c r="R181" s="478"/>
      <c r="S181" s="549"/>
      <c r="T181" s="219" t="s">
        <v>276</v>
      </c>
      <c r="U181" s="304"/>
      <c r="V181" s="209"/>
      <c r="W181" s="247"/>
      <c r="X181" s="307"/>
      <c r="Y181" s="307"/>
      <c r="Z181" s="320">
        <f t="shared" si="70"/>
        <v>0</v>
      </c>
    </row>
    <row r="182" spans="1:26" ht="21.75" customHeight="1">
      <c r="A182" s="543"/>
      <c r="B182" s="308" t="s">
        <v>4</v>
      </c>
      <c r="C182" s="309"/>
      <c r="D182" s="310"/>
      <c r="E182" s="311"/>
      <c r="F182" s="312"/>
      <c r="G182" s="312"/>
      <c r="H182" s="310">
        <f>SUBTOTAL(9,H177:H181)</f>
        <v>0</v>
      </c>
      <c r="I182" s="477"/>
      <c r="J182" s="544"/>
      <c r="K182" s="308" t="s">
        <v>4</v>
      </c>
      <c r="L182" s="309"/>
      <c r="M182" s="310"/>
      <c r="N182" s="311"/>
      <c r="O182" s="312"/>
      <c r="P182" s="312"/>
      <c r="Q182" s="310">
        <f>SUBTOTAL(9,Q177:Q181)</f>
        <v>0</v>
      </c>
      <c r="R182" s="477"/>
      <c r="S182" s="549"/>
      <c r="T182" s="308" t="s">
        <v>4</v>
      </c>
      <c r="U182" s="309"/>
      <c r="V182" s="310"/>
      <c r="W182" s="311"/>
      <c r="X182" s="312"/>
      <c r="Y182" s="312"/>
      <c r="Z182" s="310">
        <f>SUBTOTAL(9,Z177:Z181)</f>
        <v>0</v>
      </c>
    </row>
    <row r="183" spans="1:26" ht="33.75" customHeight="1">
      <c r="A183" s="543" t="s">
        <v>243</v>
      </c>
      <c r="B183" s="304" t="s">
        <v>213</v>
      </c>
      <c r="C183" s="303"/>
      <c r="D183" s="209"/>
      <c r="E183" s="210"/>
      <c r="F183" s="307"/>
      <c r="G183" s="307"/>
      <c r="H183" s="209"/>
      <c r="I183" s="477"/>
      <c r="J183" s="544" t="s">
        <v>243</v>
      </c>
      <c r="K183" s="304" t="s">
        <v>213</v>
      </c>
      <c r="L183" s="303"/>
      <c r="M183" s="209"/>
      <c r="N183" s="210"/>
      <c r="O183" s="307"/>
      <c r="P183" s="307"/>
      <c r="Q183" s="209"/>
      <c r="R183" s="477"/>
      <c r="S183" s="549" t="s">
        <v>243</v>
      </c>
      <c r="T183" s="304" t="s">
        <v>213</v>
      </c>
      <c r="U183" s="303"/>
      <c r="V183" s="209"/>
      <c r="W183" s="210"/>
      <c r="X183" s="307"/>
      <c r="Y183" s="307"/>
      <c r="Z183" s="209"/>
    </row>
    <row r="184" spans="1:26" ht="21.75" customHeight="1">
      <c r="A184" s="543"/>
      <c r="B184" s="219" t="s">
        <v>208</v>
      </c>
      <c r="C184" s="205"/>
      <c r="D184" s="209"/>
      <c r="E184" s="247"/>
      <c r="F184" s="307"/>
      <c r="G184" s="307"/>
      <c r="H184" s="320">
        <f>ROUND(D184*E184*G184,0)</f>
        <v>0</v>
      </c>
      <c r="I184" s="478"/>
      <c r="J184" s="544"/>
      <c r="K184" s="219" t="s">
        <v>208</v>
      </c>
      <c r="L184" s="205"/>
      <c r="M184" s="209"/>
      <c r="N184" s="247"/>
      <c r="O184" s="307"/>
      <c r="P184" s="307"/>
      <c r="Q184" s="320">
        <f>ROUND(M184*N184*P184,0)</f>
        <v>0</v>
      </c>
      <c r="R184" s="478"/>
      <c r="S184" s="549"/>
      <c r="T184" s="219" t="s">
        <v>208</v>
      </c>
      <c r="U184" s="205"/>
      <c r="V184" s="209"/>
      <c r="W184" s="247"/>
      <c r="X184" s="307"/>
      <c r="Y184" s="307"/>
      <c r="Z184" s="320">
        <f>ROUND(V184*W184*Y184,0)</f>
        <v>0</v>
      </c>
    </row>
    <row r="185" spans="1:26" ht="21.75" customHeight="1">
      <c r="A185" s="543"/>
      <c r="B185" s="219" t="s">
        <v>209</v>
      </c>
      <c r="C185" s="205"/>
      <c r="D185" s="209"/>
      <c r="E185" s="247"/>
      <c r="F185" s="307"/>
      <c r="G185" s="307"/>
      <c r="H185" s="320">
        <f>ROUND(D185*E185*F185*G185,0)</f>
        <v>0</v>
      </c>
      <c r="I185" s="478"/>
      <c r="J185" s="544"/>
      <c r="K185" s="219" t="s">
        <v>209</v>
      </c>
      <c r="L185" s="205"/>
      <c r="M185" s="209"/>
      <c r="N185" s="247"/>
      <c r="O185" s="307"/>
      <c r="P185" s="307"/>
      <c r="Q185" s="320">
        <f>ROUND(M185*N185*O185*P185,0)</f>
        <v>0</v>
      </c>
      <c r="R185" s="478"/>
      <c r="S185" s="549"/>
      <c r="T185" s="219" t="s">
        <v>209</v>
      </c>
      <c r="U185" s="205"/>
      <c r="V185" s="209"/>
      <c r="W185" s="247"/>
      <c r="X185" s="307"/>
      <c r="Y185" s="307"/>
      <c r="Z185" s="320">
        <f>ROUND(V185*W185*X185*Y185,0)</f>
        <v>0</v>
      </c>
    </row>
    <row r="186" spans="1:26" ht="21.75" customHeight="1">
      <c r="A186" s="543"/>
      <c r="B186" s="219" t="s">
        <v>272</v>
      </c>
      <c r="C186" s="205"/>
      <c r="D186" s="209"/>
      <c r="E186" s="247"/>
      <c r="F186" s="307"/>
      <c r="G186" s="307"/>
      <c r="H186" s="320">
        <f t="shared" ref="H186:H188" si="72">ROUND(D186*E186*F186*G186,0)</f>
        <v>0</v>
      </c>
      <c r="I186" s="478"/>
      <c r="J186" s="544"/>
      <c r="K186" s="219" t="s">
        <v>272</v>
      </c>
      <c r="L186" s="205"/>
      <c r="M186" s="209"/>
      <c r="N186" s="247"/>
      <c r="O186" s="307"/>
      <c r="P186" s="307"/>
      <c r="Q186" s="320">
        <f t="shared" ref="Q186:Q188" si="73">ROUND(M186*N186*O186*P186,0)</f>
        <v>0</v>
      </c>
      <c r="R186" s="478"/>
      <c r="S186" s="549"/>
      <c r="T186" s="219" t="s">
        <v>272</v>
      </c>
      <c r="U186" s="205"/>
      <c r="V186" s="209"/>
      <c r="W186" s="247"/>
      <c r="X186" s="307"/>
      <c r="Y186" s="307"/>
      <c r="Z186" s="320">
        <f t="shared" ref="Z186:Z188" si="74">ROUND(V186*W186*X186*Y186,0)</f>
        <v>0</v>
      </c>
    </row>
    <row r="187" spans="1:26" ht="21.75" customHeight="1">
      <c r="A187" s="543"/>
      <c r="B187" s="219" t="s">
        <v>273</v>
      </c>
      <c r="C187" s="205"/>
      <c r="D187" s="209"/>
      <c r="E187" s="247"/>
      <c r="F187" s="307"/>
      <c r="G187" s="307"/>
      <c r="H187" s="320">
        <f t="shared" si="72"/>
        <v>0</v>
      </c>
      <c r="I187" s="478"/>
      <c r="J187" s="544"/>
      <c r="K187" s="219" t="s">
        <v>273</v>
      </c>
      <c r="L187" s="205"/>
      <c r="M187" s="209"/>
      <c r="N187" s="247"/>
      <c r="O187" s="307"/>
      <c r="P187" s="307"/>
      <c r="Q187" s="320">
        <f t="shared" si="73"/>
        <v>0</v>
      </c>
      <c r="R187" s="478"/>
      <c r="S187" s="549"/>
      <c r="T187" s="219" t="s">
        <v>273</v>
      </c>
      <c r="U187" s="205"/>
      <c r="V187" s="209"/>
      <c r="W187" s="247"/>
      <c r="X187" s="307"/>
      <c r="Y187" s="307"/>
      <c r="Z187" s="320">
        <f t="shared" si="74"/>
        <v>0</v>
      </c>
    </row>
    <row r="188" spans="1:26" ht="21.75" customHeight="1">
      <c r="A188" s="543"/>
      <c r="B188" s="219" t="s">
        <v>276</v>
      </c>
      <c r="C188" s="304"/>
      <c r="D188" s="209"/>
      <c r="E188" s="247"/>
      <c r="F188" s="307"/>
      <c r="G188" s="307"/>
      <c r="H188" s="320">
        <f t="shared" si="72"/>
        <v>0</v>
      </c>
      <c r="I188" s="478"/>
      <c r="J188" s="544"/>
      <c r="K188" s="219" t="s">
        <v>276</v>
      </c>
      <c r="L188" s="304"/>
      <c r="M188" s="209"/>
      <c r="N188" s="247"/>
      <c r="O188" s="307"/>
      <c r="P188" s="307"/>
      <c r="Q188" s="320">
        <f t="shared" si="73"/>
        <v>0</v>
      </c>
      <c r="R188" s="478"/>
      <c r="S188" s="549"/>
      <c r="T188" s="219" t="s">
        <v>276</v>
      </c>
      <c r="U188" s="304"/>
      <c r="V188" s="209"/>
      <c r="W188" s="247"/>
      <c r="X188" s="307"/>
      <c r="Y188" s="307"/>
      <c r="Z188" s="320">
        <f t="shared" si="74"/>
        <v>0</v>
      </c>
    </row>
    <row r="189" spans="1:26" ht="21.75" customHeight="1">
      <c r="A189" s="543"/>
      <c r="B189" s="308" t="s">
        <v>4</v>
      </c>
      <c r="C189" s="309"/>
      <c r="D189" s="310"/>
      <c r="E189" s="311"/>
      <c r="F189" s="312"/>
      <c r="G189" s="312"/>
      <c r="H189" s="310">
        <f>SUBTOTAL(9,H184:H188)</f>
        <v>0</v>
      </c>
      <c r="I189" s="477"/>
      <c r="J189" s="544"/>
      <c r="K189" s="308" t="s">
        <v>4</v>
      </c>
      <c r="L189" s="309"/>
      <c r="M189" s="310"/>
      <c r="N189" s="311"/>
      <c r="O189" s="312"/>
      <c r="P189" s="312"/>
      <c r="Q189" s="310">
        <f>SUBTOTAL(9,Q184:Q188)</f>
        <v>0</v>
      </c>
      <c r="R189" s="477"/>
      <c r="S189" s="549"/>
      <c r="T189" s="308" t="s">
        <v>4</v>
      </c>
      <c r="U189" s="309"/>
      <c r="V189" s="310"/>
      <c r="W189" s="311"/>
      <c r="X189" s="312"/>
      <c r="Y189" s="312"/>
      <c r="Z189" s="310">
        <f>SUBTOTAL(9,Z184:Z188)</f>
        <v>0</v>
      </c>
    </row>
    <row r="190" spans="1:26" ht="33.75" hidden="1" customHeight="1" outlineLevel="1">
      <c r="A190" s="543" t="s">
        <v>245</v>
      </c>
      <c r="B190" s="304" t="s">
        <v>213</v>
      </c>
      <c r="C190" s="303"/>
      <c r="D190" s="209"/>
      <c r="E190" s="210"/>
      <c r="F190" s="307"/>
      <c r="G190" s="307"/>
      <c r="H190" s="209"/>
      <c r="I190" s="477"/>
      <c r="J190" s="544" t="s">
        <v>245</v>
      </c>
      <c r="K190" s="304" t="s">
        <v>213</v>
      </c>
      <c r="L190" s="303"/>
      <c r="M190" s="209"/>
      <c r="N190" s="210"/>
      <c r="O190" s="307"/>
      <c r="P190" s="307"/>
      <c r="Q190" s="209"/>
      <c r="R190" s="477"/>
      <c r="S190" s="549" t="s">
        <v>245</v>
      </c>
      <c r="T190" s="304" t="s">
        <v>213</v>
      </c>
      <c r="U190" s="303"/>
      <c r="V190" s="209"/>
      <c r="W190" s="210"/>
      <c r="X190" s="307"/>
      <c r="Y190" s="307"/>
      <c r="Z190" s="209"/>
    </row>
    <row r="191" spans="1:26" ht="21.75" hidden="1" customHeight="1" outlineLevel="1">
      <c r="A191" s="543"/>
      <c r="B191" s="219" t="s">
        <v>208</v>
      </c>
      <c r="C191" s="205"/>
      <c r="D191" s="209"/>
      <c r="E191" s="247"/>
      <c r="F191" s="307"/>
      <c r="G191" s="307"/>
      <c r="H191" s="320">
        <f>ROUND(D191*E191*G191,0)</f>
        <v>0</v>
      </c>
      <c r="I191" s="478"/>
      <c r="J191" s="544"/>
      <c r="K191" s="219" t="s">
        <v>208</v>
      </c>
      <c r="L191" s="205"/>
      <c r="M191" s="209"/>
      <c r="N191" s="247"/>
      <c r="O191" s="307"/>
      <c r="P191" s="307"/>
      <c r="Q191" s="320">
        <f>ROUND(M191*N191*P191,0)</f>
        <v>0</v>
      </c>
      <c r="R191" s="478"/>
      <c r="S191" s="549"/>
      <c r="T191" s="219" t="s">
        <v>208</v>
      </c>
      <c r="U191" s="205"/>
      <c r="V191" s="209"/>
      <c r="W191" s="247"/>
      <c r="X191" s="307"/>
      <c r="Y191" s="307"/>
      <c r="Z191" s="320">
        <f>ROUND(V191*W191*Y191,0)</f>
        <v>0</v>
      </c>
    </row>
    <row r="192" spans="1:26" ht="21.75" hidden="1" customHeight="1" outlineLevel="1">
      <c r="A192" s="543"/>
      <c r="B192" s="219" t="s">
        <v>209</v>
      </c>
      <c r="C192" s="205"/>
      <c r="D192" s="209"/>
      <c r="E192" s="247"/>
      <c r="F192" s="307"/>
      <c r="G192" s="307"/>
      <c r="H192" s="320">
        <f>ROUND(D192*E192*F192*G192,0)</f>
        <v>0</v>
      </c>
      <c r="I192" s="478"/>
      <c r="J192" s="544"/>
      <c r="K192" s="219" t="s">
        <v>209</v>
      </c>
      <c r="L192" s="205"/>
      <c r="M192" s="209"/>
      <c r="N192" s="247"/>
      <c r="O192" s="307"/>
      <c r="P192" s="307"/>
      <c r="Q192" s="320">
        <f>ROUND(M192*N192*O192*P192,0)</f>
        <v>0</v>
      </c>
      <c r="R192" s="478"/>
      <c r="S192" s="549"/>
      <c r="T192" s="219" t="s">
        <v>209</v>
      </c>
      <c r="U192" s="205"/>
      <c r="V192" s="209"/>
      <c r="W192" s="247"/>
      <c r="X192" s="307"/>
      <c r="Y192" s="307"/>
      <c r="Z192" s="320">
        <f>ROUND(V192*W192*X192*Y192,0)</f>
        <v>0</v>
      </c>
    </row>
    <row r="193" spans="1:26" ht="21.75" hidden="1" customHeight="1" outlineLevel="1">
      <c r="A193" s="543"/>
      <c r="B193" s="219" t="s">
        <v>272</v>
      </c>
      <c r="C193" s="205"/>
      <c r="D193" s="209"/>
      <c r="E193" s="247"/>
      <c r="F193" s="307"/>
      <c r="G193" s="307"/>
      <c r="H193" s="320">
        <f t="shared" ref="H193:H195" si="75">ROUND(D193*E193*F193*G193,0)</f>
        <v>0</v>
      </c>
      <c r="I193" s="478"/>
      <c r="J193" s="544"/>
      <c r="K193" s="219" t="s">
        <v>272</v>
      </c>
      <c r="L193" s="205"/>
      <c r="M193" s="209"/>
      <c r="N193" s="247"/>
      <c r="O193" s="307"/>
      <c r="P193" s="307"/>
      <c r="Q193" s="320">
        <f t="shared" ref="Q193:Q195" si="76">ROUND(M193*N193*O193*P193,0)</f>
        <v>0</v>
      </c>
      <c r="R193" s="478"/>
      <c r="S193" s="549"/>
      <c r="T193" s="219" t="s">
        <v>272</v>
      </c>
      <c r="U193" s="205"/>
      <c r="V193" s="209"/>
      <c r="W193" s="247"/>
      <c r="X193" s="307"/>
      <c r="Y193" s="307"/>
      <c r="Z193" s="320">
        <f t="shared" ref="Z193:Z195" si="77">ROUND(V193*W193*X193*Y193,0)</f>
        <v>0</v>
      </c>
    </row>
    <row r="194" spans="1:26" ht="21.75" hidden="1" customHeight="1" outlineLevel="1">
      <c r="A194" s="543"/>
      <c r="B194" s="219" t="s">
        <v>273</v>
      </c>
      <c r="C194" s="205"/>
      <c r="D194" s="209"/>
      <c r="E194" s="247"/>
      <c r="F194" s="307"/>
      <c r="G194" s="307"/>
      <c r="H194" s="320">
        <f t="shared" si="75"/>
        <v>0</v>
      </c>
      <c r="I194" s="478"/>
      <c r="J194" s="544"/>
      <c r="K194" s="219" t="s">
        <v>273</v>
      </c>
      <c r="L194" s="205"/>
      <c r="M194" s="209"/>
      <c r="N194" s="247"/>
      <c r="O194" s="307"/>
      <c r="P194" s="307"/>
      <c r="Q194" s="320">
        <f t="shared" si="76"/>
        <v>0</v>
      </c>
      <c r="R194" s="478"/>
      <c r="S194" s="549"/>
      <c r="T194" s="219" t="s">
        <v>273</v>
      </c>
      <c r="U194" s="205"/>
      <c r="V194" s="209"/>
      <c r="W194" s="247"/>
      <c r="X194" s="307"/>
      <c r="Y194" s="307"/>
      <c r="Z194" s="320">
        <f t="shared" si="77"/>
        <v>0</v>
      </c>
    </row>
    <row r="195" spans="1:26" ht="21.75" hidden="1" customHeight="1" outlineLevel="1">
      <c r="A195" s="543"/>
      <c r="B195" s="219" t="s">
        <v>276</v>
      </c>
      <c r="C195" s="304"/>
      <c r="D195" s="209"/>
      <c r="E195" s="247"/>
      <c r="F195" s="307"/>
      <c r="G195" s="307"/>
      <c r="H195" s="320">
        <f t="shared" si="75"/>
        <v>0</v>
      </c>
      <c r="I195" s="478"/>
      <c r="J195" s="544"/>
      <c r="K195" s="219" t="s">
        <v>276</v>
      </c>
      <c r="L195" s="304"/>
      <c r="M195" s="209"/>
      <c r="N195" s="247"/>
      <c r="O195" s="307"/>
      <c r="P195" s="307"/>
      <c r="Q195" s="320">
        <f t="shared" si="76"/>
        <v>0</v>
      </c>
      <c r="R195" s="478"/>
      <c r="S195" s="549"/>
      <c r="T195" s="219" t="s">
        <v>276</v>
      </c>
      <c r="U195" s="304"/>
      <c r="V195" s="209"/>
      <c r="W195" s="247"/>
      <c r="X195" s="307"/>
      <c r="Y195" s="307"/>
      <c r="Z195" s="320">
        <f t="shared" si="77"/>
        <v>0</v>
      </c>
    </row>
    <row r="196" spans="1:26" ht="21.75" hidden="1" customHeight="1" outlineLevel="1">
      <c r="A196" s="543"/>
      <c r="B196" s="308" t="s">
        <v>4</v>
      </c>
      <c r="C196" s="309"/>
      <c r="D196" s="310"/>
      <c r="E196" s="311"/>
      <c r="F196" s="312"/>
      <c r="G196" s="312"/>
      <c r="H196" s="310">
        <f>SUBTOTAL(9,H191:H195)</f>
        <v>0</v>
      </c>
      <c r="I196" s="477"/>
      <c r="J196" s="544"/>
      <c r="K196" s="308" t="s">
        <v>4</v>
      </c>
      <c r="L196" s="309"/>
      <c r="M196" s="310"/>
      <c r="N196" s="311"/>
      <c r="O196" s="312"/>
      <c r="P196" s="312"/>
      <c r="Q196" s="310">
        <f>SUBTOTAL(9,Q191:Q195)</f>
        <v>0</v>
      </c>
      <c r="R196" s="477"/>
      <c r="S196" s="549"/>
      <c r="T196" s="308" t="s">
        <v>4</v>
      </c>
      <c r="U196" s="309"/>
      <c r="V196" s="310"/>
      <c r="W196" s="311"/>
      <c r="X196" s="312"/>
      <c r="Y196" s="312"/>
      <c r="Z196" s="310">
        <f>SUBTOTAL(9,Z191:Z195)</f>
        <v>0</v>
      </c>
    </row>
    <row r="197" spans="1:26" ht="33.75" hidden="1" customHeight="1" outlineLevel="1">
      <c r="A197" s="543" t="s">
        <v>246</v>
      </c>
      <c r="B197" s="304" t="s">
        <v>213</v>
      </c>
      <c r="C197" s="303"/>
      <c r="D197" s="209"/>
      <c r="E197" s="210"/>
      <c r="F197" s="307"/>
      <c r="G197" s="307"/>
      <c r="H197" s="209"/>
      <c r="I197" s="477"/>
      <c r="J197" s="544" t="s">
        <v>246</v>
      </c>
      <c r="K197" s="304" t="s">
        <v>213</v>
      </c>
      <c r="L197" s="303"/>
      <c r="M197" s="209"/>
      <c r="N197" s="210"/>
      <c r="O197" s="307"/>
      <c r="P197" s="307"/>
      <c r="Q197" s="209"/>
      <c r="R197" s="477"/>
      <c r="S197" s="549" t="s">
        <v>246</v>
      </c>
      <c r="T197" s="304" t="s">
        <v>213</v>
      </c>
      <c r="U197" s="303"/>
      <c r="V197" s="209"/>
      <c r="W197" s="210"/>
      <c r="X197" s="307"/>
      <c r="Y197" s="307"/>
      <c r="Z197" s="209"/>
    </row>
    <row r="198" spans="1:26" ht="21.75" hidden="1" customHeight="1" outlineLevel="1">
      <c r="A198" s="543"/>
      <c r="B198" s="219" t="s">
        <v>208</v>
      </c>
      <c r="C198" s="205"/>
      <c r="D198" s="209"/>
      <c r="E198" s="247"/>
      <c r="F198" s="307"/>
      <c r="G198" s="307"/>
      <c r="H198" s="320">
        <f>ROUND(D198*E198*G198,0)</f>
        <v>0</v>
      </c>
      <c r="I198" s="478"/>
      <c r="J198" s="544"/>
      <c r="K198" s="219" t="s">
        <v>208</v>
      </c>
      <c r="L198" s="205"/>
      <c r="M198" s="209"/>
      <c r="N198" s="247"/>
      <c r="O198" s="307"/>
      <c r="P198" s="307"/>
      <c r="Q198" s="320">
        <f>ROUND(M198*N198*P198,0)</f>
        <v>0</v>
      </c>
      <c r="R198" s="478"/>
      <c r="S198" s="549"/>
      <c r="T198" s="219" t="s">
        <v>208</v>
      </c>
      <c r="U198" s="205"/>
      <c r="V198" s="209"/>
      <c r="W198" s="247"/>
      <c r="X198" s="307"/>
      <c r="Y198" s="307"/>
      <c r="Z198" s="320">
        <f>ROUND(V198*W198*Y198,0)</f>
        <v>0</v>
      </c>
    </row>
    <row r="199" spans="1:26" ht="21.75" hidden="1" customHeight="1" outlineLevel="1">
      <c r="A199" s="543"/>
      <c r="B199" s="219" t="s">
        <v>209</v>
      </c>
      <c r="C199" s="205"/>
      <c r="D199" s="209"/>
      <c r="E199" s="247"/>
      <c r="F199" s="307"/>
      <c r="G199" s="307"/>
      <c r="H199" s="320">
        <f>ROUND(D199*E199*F199*G199,0)</f>
        <v>0</v>
      </c>
      <c r="I199" s="478"/>
      <c r="J199" s="544"/>
      <c r="K199" s="219" t="s">
        <v>209</v>
      </c>
      <c r="L199" s="205"/>
      <c r="M199" s="209"/>
      <c r="N199" s="247"/>
      <c r="O199" s="307"/>
      <c r="P199" s="307"/>
      <c r="Q199" s="320">
        <f>ROUND(M199*N199*O199*P199,0)</f>
        <v>0</v>
      </c>
      <c r="R199" s="478"/>
      <c r="S199" s="549"/>
      <c r="T199" s="219" t="s">
        <v>209</v>
      </c>
      <c r="U199" s="205"/>
      <c r="V199" s="209"/>
      <c r="W199" s="247"/>
      <c r="X199" s="307"/>
      <c r="Y199" s="307"/>
      <c r="Z199" s="320">
        <f>ROUND(V199*W199*X199*Y199,0)</f>
        <v>0</v>
      </c>
    </row>
    <row r="200" spans="1:26" ht="21.75" hidden="1" customHeight="1" outlineLevel="1">
      <c r="A200" s="543"/>
      <c r="B200" s="219" t="s">
        <v>272</v>
      </c>
      <c r="C200" s="205"/>
      <c r="D200" s="209"/>
      <c r="E200" s="247"/>
      <c r="F200" s="307"/>
      <c r="G200" s="307"/>
      <c r="H200" s="320">
        <f t="shared" ref="H200:H202" si="78">ROUND(D200*E200*F200*G200,0)</f>
        <v>0</v>
      </c>
      <c r="I200" s="478"/>
      <c r="J200" s="544"/>
      <c r="K200" s="219" t="s">
        <v>272</v>
      </c>
      <c r="L200" s="205"/>
      <c r="M200" s="209"/>
      <c r="N200" s="247"/>
      <c r="O200" s="307"/>
      <c r="P200" s="307"/>
      <c r="Q200" s="320">
        <f t="shared" ref="Q200:Q202" si="79">ROUND(M200*N200*O200*P200,0)</f>
        <v>0</v>
      </c>
      <c r="R200" s="478"/>
      <c r="S200" s="549"/>
      <c r="T200" s="219" t="s">
        <v>272</v>
      </c>
      <c r="U200" s="205"/>
      <c r="V200" s="209"/>
      <c r="W200" s="247"/>
      <c r="X200" s="307"/>
      <c r="Y200" s="307"/>
      <c r="Z200" s="320">
        <f t="shared" ref="Z200:Z202" si="80">ROUND(V200*W200*X200*Y200,0)</f>
        <v>0</v>
      </c>
    </row>
    <row r="201" spans="1:26" ht="21.75" hidden="1" customHeight="1" outlineLevel="1">
      <c r="A201" s="543"/>
      <c r="B201" s="219" t="s">
        <v>273</v>
      </c>
      <c r="C201" s="205"/>
      <c r="D201" s="209"/>
      <c r="E201" s="247"/>
      <c r="F201" s="307"/>
      <c r="G201" s="307"/>
      <c r="H201" s="320">
        <f t="shared" si="78"/>
        <v>0</v>
      </c>
      <c r="I201" s="478"/>
      <c r="J201" s="544"/>
      <c r="K201" s="219" t="s">
        <v>273</v>
      </c>
      <c r="L201" s="205"/>
      <c r="M201" s="209"/>
      <c r="N201" s="247"/>
      <c r="O201" s="307"/>
      <c r="P201" s="307"/>
      <c r="Q201" s="320">
        <f t="shared" si="79"/>
        <v>0</v>
      </c>
      <c r="R201" s="478"/>
      <c r="S201" s="549"/>
      <c r="T201" s="219" t="s">
        <v>273</v>
      </c>
      <c r="U201" s="205"/>
      <c r="V201" s="209"/>
      <c r="W201" s="247"/>
      <c r="X201" s="307"/>
      <c r="Y201" s="307"/>
      <c r="Z201" s="320">
        <f t="shared" si="80"/>
        <v>0</v>
      </c>
    </row>
    <row r="202" spans="1:26" ht="21.75" hidden="1" customHeight="1" outlineLevel="1">
      <c r="A202" s="543"/>
      <c r="B202" s="219" t="s">
        <v>276</v>
      </c>
      <c r="C202" s="304"/>
      <c r="D202" s="209"/>
      <c r="E202" s="247"/>
      <c r="F202" s="307"/>
      <c r="G202" s="307"/>
      <c r="H202" s="320">
        <f t="shared" si="78"/>
        <v>0</v>
      </c>
      <c r="I202" s="478"/>
      <c r="J202" s="544"/>
      <c r="K202" s="219" t="s">
        <v>276</v>
      </c>
      <c r="L202" s="304"/>
      <c r="M202" s="209"/>
      <c r="N202" s="247"/>
      <c r="O202" s="307"/>
      <c r="P202" s="307"/>
      <c r="Q202" s="320">
        <f t="shared" si="79"/>
        <v>0</v>
      </c>
      <c r="R202" s="478"/>
      <c r="S202" s="549"/>
      <c r="T202" s="219" t="s">
        <v>276</v>
      </c>
      <c r="U202" s="304"/>
      <c r="V202" s="209"/>
      <c r="W202" s="247"/>
      <c r="X202" s="307"/>
      <c r="Y202" s="307"/>
      <c r="Z202" s="320">
        <f t="shared" si="80"/>
        <v>0</v>
      </c>
    </row>
    <row r="203" spans="1:26" ht="21.75" hidden="1" customHeight="1" outlineLevel="1">
      <c r="A203" s="543"/>
      <c r="B203" s="308" t="s">
        <v>4</v>
      </c>
      <c r="C203" s="309"/>
      <c r="D203" s="310"/>
      <c r="E203" s="311"/>
      <c r="F203" s="312"/>
      <c r="G203" s="312"/>
      <c r="H203" s="310">
        <f>SUBTOTAL(9,H198:H202)</f>
        <v>0</v>
      </c>
      <c r="I203" s="477"/>
      <c r="J203" s="544"/>
      <c r="K203" s="308" t="s">
        <v>4</v>
      </c>
      <c r="L203" s="309"/>
      <c r="M203" s="310"/>
      <c r="N203" s="311"/>
      <c r="O203" s="312"/>
      <c r="P203" s="312"/>
      <c r="Q203" s="310">
        <f>SUBTOTAL(9,Q198:Q202)</f>
        <v>0</v>
      </c>
      <c r="R203" s="477"/>
      <c r="S203" s="549"/>
      <c r="T203" s="308" t="s">
        <v>4</v>
      </c>
      <c r="U203" s="309"/>
      <c r="V203" s="310"/>
      <c r="W203" s="311"/>
      <c r="X203" s="312"/>
      <c r="Y203" s="312"/>
      <c r="Z203" s="310">
        <f>SUBTOTAL(9,Z198:Z202)</f>
        <v>0</v>
      </c>
    </row>
    <row r="204" spans="1:26" ht="33.75" hidden="1" customHeight="1" outlineLevel="1">
      <c r="A204" s="543" t="s">
        <v>247</v>
      </c>
      <c r="B204" s="304" t="s">
        <v>213</v>
      </c>
      <c r="C204" s="303"/>
      <c r="D204" s="209"/>
      <c r="E204" s="210"/>
      <c r="F204" s="307"/>
      <c r="G204" s="307"/>
      <c r="H204" s="209"/>
      <c r="I204" s="477"/>
      <c r="J204" s="544" t="s">
        <v>247</v>
      </c>
      <c r="K204" s="304" t="s">
        <v>213</v>
      </c>
      <c r="L204" s="303"/>
      <c r="M204" s="209"/>
      <c r="N204" s="210"/>
      <c r="O204" s="307"/>
      <c r="P204" s="307"/>
      <c r="Q204" s="209"/>
      <c r="R204" s="477"/>
      <c r="S204" s="549" t="s">
        <v>247</v>
      </c>
      <c r="T204" s="304" t="s">
        <v>213</v>
      </c>
      <c r="U204" s="303"/>
      <c r="V204" s="209"/>
      <c r="W204" s="210"/>
      <c r="X204" s="307"/>
      <c r="Y204" s="307"/>
      <c r="Z204" s="209"/>
    </row>
    <row r="205" spans="1:26" ht="21.75" hidden="1" customHeight="1" outlineLevel="1">
      <c r="A205" s="543"/>
      <c r="B205" s="219" t="s">
        <v>208</v>
      </c>
      <c r="C205" s="205"/>
      <c r="D205" s="209"/>
      <c r="E205" s="247"/>
      <c r="F205" s="307"/>
      <c r="G205" s="307"/>
      <c r="H205" s="320">
        <f>ROUND(D205*E205*G205,0)</f>
        <v>0</v>
      </c>
      <c r="I205" s="478"/>
      <c r="J205" s="544"/>
      <c r="K205" s="219" t="s">
        <v>208</v>
      </c>
      <c r="L205" s="205"/>
      <c r="M205" s="209"/>
      <c r="N205" s="247"/>
      <c r="O205" s="307"/>
      <c r="P205" s="307"/>
      <c r="Q205" s="320">
        <f>ROUND(M205*N205*P205,0)</f>
        <v>0</v>
      </c>
      <c r="R205" s="478"/>
      <c r="S205" s="549"/>
      <c r="T205" s="219" t="s">
        <v>208</v>
      </c>
      <c r="U205" s="205"/>
      <c r="V205" s="209"/>
      <c r="W205" s="247"/>
      <c r="X205" s="307"/>
      <c r="Y205" s="307"/>
      <c r="Z205" s="320">
        <f>ROUND(V205*W205*Y205,0)</f>
        <v>0</v>
      </c>
    </row>
    <row r="206" spans="1:26" ht="21.75" hidden="1" customHeight="1" outlineLevel="1">
      <c r="A206" s="543"/>
      <c r="B206" s="219" t="s">
        <v>209</v>
      </c>
      <c r="C206" s="205"/>
      <c r="D206" s="209"/>
      <c r="E206" s="247"/>
      <c r="F206" s="307"/>
      <c r="G206" s="307"/>
      <c r="H206" s="320">
        <f>ROUND(D206*E206*F206*G206,0)</f>
        <v>0</v>
      </c>
      <c r="I206" s="478"/>
      <c r="J206" s="544"/>
      <c r="K206" s="219" t="s">
        <v>209</v>
      </c>
      <c r="L206" s="205"/>
      <c r="M206" s="209"/>
      <c r="N206" s="247"/>
      <c r="O206" s="307"/>
      <c r="P206" s="307"/>
      <c r="Q206" s="320">
        <f>ROUND(M206*N206*O206*P206,0)</f>
        <v>0</v>
      </c>
      <c r="R206" s="478"/>
      <c r="S206" s="549"/>
      <c r="T206" s="219" t="s">
        <v>209</v>
      </c>
      <c r="U206" s="205"/>
      <c r="V206" s="209"/>
      <c r="W206" s="247"/>
      <c r="X206" s="307"/>
      <c r="Y206" s="307"/>
      <c r="Z206" s="320">
        <f>ROUND(V206*W206*X206*Y206,0)</f>
        <v>0</v>
      </c>
    </row>
    <row r="207" spans="1:26" ht="21.75" hidden="1" customHeight="1" outlineLevel="1">
      <c r="A207" s="543"/>
      <c r="B207" s="219" t="s">
        <v>272</v>
      </c>
      <c r="C207" s="205"/>
      <c r="D207" s="209"/>
      <c r="E207" s="247"/>
      <c r="F207" s="307"/>
      <c r="G207" s="307"/>
      <c r="H207" s="320">
        <f t="shared" ref="H207:H209" si="81">ROUND(D207*E207*F207*G207,0)</f>
        <v>0</v>
      </c>
      <c r="I207" s="478"/>
      <c r="J207" s="544"/>
      <c r="K207" s="219" t="s">
        <v>272</v>
      </c>
      <c r="L207" s="205"/>
      <c r="M207" s="209"/>
      <c r="N207" s="247"/>
      <c r="O207" s="307"/>
      <c r="P207" s="307"/>
      <c r="Q207" s="320">
        <f t="shared" ref="Q207:Q209" si="82">ROUND(M207*N207*O207*P207,0)</f>
        <v>0</v>
      </c>
      <c r="R207" s="478"/>
      <c r="S207" s="549"/>
      <c r="T207" s="219" t="s">
        <v>272</v>
      </c>
      <c r="U207" s="205"/>
      <c r="V207" s="209"/>
      <c r="W207" s="247"/>
      <c r="X207" s="307"/>
      <c r="Y207" s="307"/>
      <c r="Z207" s="320">
        <f t="shared" ref="Z207:Z209" si="83">ROUND(V207*W207*X207*Y207,0)</f>
        <v>0</v>
      </c>
    </row>
    <row r="208" spans="1:26" ht="21.75" hidden="1" customHeight="1" outlineLevel="1">
      <c r="A208" s="543"/>
      <c r="B208" s="219" t="s">
        <v>273</v>
      </c>
      <c r="C208" s="205"/>
      <c r="D208" s="209"/>
      <c r="E208" s="247"/>
      <c r="F208" s="307"/>
      <c r="G208" s="307"/>
      <c r="H208" s="320">
        <f t="shared" si="81"/>
        <v>0</v>
      </c>
      <c r="I208" s="478"/>
      <c r="J208" s="544"/>
      <c r="K208" s="219" t="s">
        <v>273</v>
      </c>
      <c r="L208" s="205"/>
      <c r="M208" s="209"/>
      <c r="N208" s="247"/>
      <c r="O208" s="307"/>
      <c r="P208" s="307"/>
      <c r="Q208" s="320">
        <f t="shared" si="82"/>
        <v>0</v>
      </c>
      <c r="R208" s="478"/>
      <c r="S208" s="549"/>
      <c r="T208" s="219" t="s">
        <v>273</v>
      </c>
      <c r="U208" s="205"/>
      <c r="V208" s="209"/>
      <c r="W208" s="247"/>
      <c r="X208" s="307"/>
      <c r="Y208" s="307"/>
      <c r="Z208" s="320">
        <f t="shared" si="83"/>
        <v>0</v>
      </c>
    </row>
    <row r="209" spans="1:26" ht="21.75" hidden="1" customHeight="1" outlineLevel="1">
      <c r="A209" s="543"/>
      <c r="B209" s="219" t="s">
        <v>276</v>
      </c>
      <c r="C209" s="304"/>
      <c r="D209" s="209"/>
      <c r="E209" s="247"/>
      <c r="F209" s="307"/>
      <c r="G209" s="307"/>
      <c r="H209" s="320">
        <f t="shared" si="81"/>
        <v>0</v>
      </c>
      <c r="I209" s="478"/>
      <c r="J209" s="544"/>
      <c r="K209" s="219" t="s">
        <v>276</v>
      </c>
      <c r="L209" s="304"/>
      <c r="M209" s="209"/>
      <c r="N209" s="247"/>
      <c r="O209" s="307"/>
      <c r="P209" s="307"/>
      <c r="Q209" s="320">
        <f t="shared" si="82"/>
        <v>0</v>
      </c>
      <c r="R209" s="478"/>
      <c r="S209" s="549"/>
      <c r="T209" s="219" t="s">
        <v>276</v>
      </c>
      <c r="U209" s="304"/>
      <c r="V209" s="209"/>
      <c r="W209" s="247"/>
      <c r="X209" s="307"/>
      <c r="Y209" s="307"/>
      <c r="Z209" s="320">
        <f t="shared" si="83"/>
        <v>0</v>
      </c>
    </row>
    <row r="210" spans="1:26" ht="21.75" hidden="1" customHeight="1" outlineLevel="1">
      <c r="A210" s="543"/>
      <c r="B210" s="308" t="s">
        <v>4</v>
      </c>
      <c r="C210" s="309"/>
      <c r="D210" s="310"/>
      <c r="E210" s="311"/>
      <c r="F210" s="312"/>
      <c r="G210" s="312"/>
      <c r="H210" s="310">
        <f>SUBTOTAL(9,H205:H209)</f>
        <v>0</v>
      </c>
      <c r="I210" s="477"/>
      <c r="J210" s="544"/>
      <c r="K210" s="308" t="s">
        <v>4</v>
      </c>
      <c r="L210" s="309"/>
      <c r="M210" s="310"/>
      <c r="N210" s="311"/>
      <c r="O210" s="312"/>
      <c r="P210" s="312"/>
      <c r="Q210" s="310">
        <f>SUBTOTAL(9,Q205:Q209)</f>
        <v>0</v>
      </c>
      <c r="R210" s="477"/>
      <c r="S210" s="549"/>
      <c r="T210" s="308" t="s">
        <v>4</v>
      </c>
      <c r="U210" s="309"/>
      <c r="V210" s="310"/>
      <c r="W210" s="311"/>
      <c r="X210" s="312"/>
      <c r="Y210" s="312"/>
      <c r="Z210" s="310">
        <f>SUBTOTAL(9,Z205:Z209)</f>
        <v>0</v>
      </c>
    </row>
    <row r="211" spans="1:26" ht="33.75" hidden="1" customHeight="1" outlineLevel="1">
      <c r="A211" s="543" t="s">
        <v>248</v>
      </c>
      <c r="B211" s="304" t="s">
        <v>213</v>
      </c>
      <c r="C211" s="303"/>
      <c r="D211" s="209"/>
      <c r="E211" s="210"/>
      <c r="F211" s="307"/>
      <c r="G211" s="307"/>
      <c r="H211" s="209"/>
      <c r="I211" s="477"/>
      <c r="J211" s="544" t="s">
        <v>248</v>
      </c>
      <c r="K211" s="304" t="s">
        <v>213</v>
      </c>
      <c r="L211" s="303"/>
      <c r="M211" s="209"/>
      <c r="N211" s="210"/>
      <c r="O211" s="307"/>
      <c r="P211" s="307"/>
      <c r="Q211" s="209"/>
      <c r="R211" s="477"/>
      <c r="S211" s="549" t="s">
        <v>248</v>
      </c>
      <c r="T211" s="304" t="s">
        <v>213</v>
      </c>
      <c r="U211" s="303"/>
      <c r="V211" s="209"/>
      <c r="W211" s="210"/>
      <c r="X211" s="307"/>
      <c r="Y211" s="307"/>
      <c r="Z211" s="209"/>
    </row>
    <row r="212" spans="1:26" ht="21.75" hidden="1" customHeight="1" outlineLevel="1">
      <c r="A212" s="543"/>
      <c r="B212" s="219" t="s">
        <v>208</v>
      </c>
      <c r="C212" s="205"/>
      <c r="D212" s="209"/>
      <c r="E212" s="247"/>
      <c r="F212" s="307"/>
      <c r="G212" s="307"/>
      <c r="H212" s="320">
        <f>ROUND(D212*E212*G212,0)</f>
        <v>0</v>
      </c>
      <c r="I212" s="478"/>
      <c r="J212" s="544"/>
      <c r="K212" s="219" t="s">
        <v>208</v>
      </c>
      <c r="L212" s="205"/>
      <c r="M212" s="209"/>
      <c r="N212" s="247"/>
      <c r="O212" s="307"/>
      <c r="P212" s="307"/>
      <c r="Q212" s="320">
        <f>ROUND(M212*N212*P212,0)</f>
        <v>0</v>
      </c>
      <c r="R212" s="478"/>
      <c r="S212" s="549"/>
      <c r="T212" s="219" t="s">
        <v>208</v>
      </c>
      <c r="U212" s="205"/>
      <c r="V212" s="209"/>
      <c r="W212" s="247"/>
      <c r="X212" s="307"/>
      <c r="Y212" s="307"/>
      <c r="Z212" s="320">
        <f>ROUND(V212*W212*Y212,0)</f>
        <v>0</v>
      </c>
    </row>
    <row r="213" spans="1:26" ht="21.75" hidden="1" customHeight="1" outlineLevel="1">
      <c r="A213" s="543"/>
      <c r="B213" s="219" t="s">
        <v>209</v>
      </c>
      <c r="C213" s="205"/>
      <c r="D213" s="209"/>
      <c r="E213" s="247"/>
      <c r="F213" s="307"/>
      <c r="G213" s="307"/>
      <c r="H213" s="320">
        <f>ROUND(D213*E213*F213*G213,0)</f>
        <v>0</v>
      </c>
      <c r="I213" s="478"/>
      <c r="J213" s="544"/>
      <c r="K213" s="219" t="s">
        <v>209</v>
      </c>
      <c r="L213" s="205"/>
      <c r="M213" s="209"/>
      <c r="N213" s="247"/>
      <c r="O213" s="307"/>
      <c r="P213" s="307"/>
      <c r="Q213" s="320">
        <f>ROUND(M213*N213*O213*P213,0)</f>
        <v>0</v>
      </c>
      <c r="R213" s="478"/>
      <c r="S213" s="549"/>
      <c r="T213" s="219" t="s">
        <v>209</v>
      </c>
      <c r="U213" s="205"/>
      <c r="V213" s="209"/>
      <c r="W213" s="247"/>
      <c r="X213" s="307"/>
      <c r="Y213" s="307"/>
      <c r="Z213" s="320">
        <f>ROUND(V213*W213*X213*Y213,0)</f>
        <v>0</v>
      </c>
    </row>
    <row r="214" spans="1:26" ht="21.75" hidden="1" customHeight="1" outlineLevel="1">
      <c r="A214" s="543"/>
      <c r="B214" s="219" t="s">
        <v>272</v>
      </c>
      <c r="C214" s="205"/>
      <c r="D214" s="209"/>
      <c r="E214" s="247"/>
      <c r="F214" s="307"/>
      <c r="G214" s="307"/>
      <c r="H214" s="320">
        <f t="shared" ref="H214:H216" si="84">ROUND(D214*E214*F214*G214,0)</f>
        <v>0</v>
      </c>
      <c r="I214" s="478"/>
      <c r="J214" s="544"/>
      <c r="K214" s="219" t="s">
        <v>272</v>
      </c>
      <c r="L214" s="205"/>
      <c r="M214" s="209"/>
      <c r="N214" s="247"/>
      <c r="O214" s="307"/>
      <c r="P214" s="307"/>
      <c r="Q214" s="320">
        <f t="shared" ref="Q214:Q216" si="85">ROUND(M214*N214*O214*P214,0)</f>
        <v>0</v>
      </c>
      <c r="R214" s="478"/>
      <c r="S214" s="549"/>
      <c r="T214" s="219" t="s">
        <v>272</v>
      </c>
      <c r="U214" s="205"/>
      <c r="V214" s="209"/>
      <c r="W214" s="247"/>
      <c r="X214" s="307"/>
      <c r="Y214" s="307"/>
      <c r="Z214" s="320">
        <f t="shared" ref="Z214:Z216" si="86">ROUND(V214*W214*X214*Y214,0)</f>
        <v>0</v>
      </c>
    </row>
    <row r="215" spans="1:26" ht="21.75" hidden="1" customHeight="1" outlineLevel="1">
      <c r="A215" s="543"/>
      <c r="B215" s="219" t="s">
        <v>273</v>
      </c>
      <c r="C215" s="205"/>
      <c r="D215" s="209"/>
      <c r="E215" s="247"/>
      <c r="F215" s="307"/>
      <c r="G215" s="307"/>
      <c r="H215" s="320">
        <f t="shared" si="84"/>
        <v>0</v>
      </c>
      <c r="I215" s="478"/>
      <c r="J215" s="544"/>
      <c r="K215" s="219" t="s">
        <v>273</v>
      </c>
      <c r="L215" s="205"/>
      <c r="M215" s="209"/>
      <c r="N215" s="247"/>
      <c r="O215" s="307"/>
      <c r="P215" s="307"/>
      <c r="Q215" s="320">
        <f t="shared" si="85"/>
        <v>0</v>
      </c>
      <c r="R215" s="478"/>
      <c r="S215" s="549"/>
      <c r="T215" s="219" t="s">
        <v>273</v>
      </c>
      <c r="U215" s="205"/>
      <c r="V215" s="209"/>
      <c r="W215" s="247"/>
      <c r="X215" s="307"/>
      <c r="Y215" s="307"/>
      <c r="Z215" s="320">
        <f t="shared" si="86"/>
        <v>0</v>
      </c>
    </row>
    <row r="216" spans="1:26" ht="21.75" hidden="1" customHeight="1" outlineLevel="1">
      <c r="A216" s="543"/>
      <c r="B216" s="219" t="s">
        <v>276</v>
      </c>
      <c r="C216" s="304"/>
      <c r="D216" s="209"/>
      <c r="E216" s="247"/>
      <c r="F216" s="307"/>
      <c r="G216" s="307"/>
      <c r="H216" s="320">
        <f t="shared" si="84"/>
        <v>0</v>
      </c>
      <c r="I216" s="478"/>
      <c r="J216" s="544"/>
      <c r="K216" s="219" t="s">
        <v>276</v>
      </c>
      <c r="L216" s="304"/>
      <c r="M216" s="209"/>
      <c r="N216" s="247"/>
      <c r="O216" s="307"/>
      <c r="P216" s="307"/>
      <c r="Q216" s="320">
        <f t="shared" si="85"/>
        <v>0</v>
      </c>
      <c r="R216" s="478"/>
      <c r="S216" s="549"/>
      <c r="T216" s="219" t="s">
        <v>276</v>
      </c>
      <c r="U216" s="304"/>
      <c r="V216" s="209"/>
      <c r="W216" s="247"/>
      <c r="X216" s="307"/>
      <c r="Y216" s="307"/>
      <c r="Z216" s="320">
        <f t="shared" si="86"/>
        <v>0</v>
      </c>
    </row>
    <row r="217" spans="1:26" ht="21.75" hidden="1" customHeight="1" outlineLevel="1">
      <c r="A217" s="543"/>
      <c r="B217" s="308" t="s">
        <v>4</v>
      </c>
      <c r="C217" s="309"/>
      <c r="D217" s="310"/>
      <c r="E217" s="311"/>
      <c r="F217" s="312"/>
      <c r="G217" s="312"/>
      <c r="H217" s="310">
        <f>SUBTOTAL(9,H212:H216)</f>
        <v>0</v>
      </c>
      <c r="I217" s="477"/>
      <c r="J217" s="544"/>
      <c r="K217" s="308" t="s">
        <v>4</v>
      </c>
      <c r="L217" s="309"/>
      <c r="M217" s="310"/>
      <c r="N217" s="311"/>
      <c r="O217" s="312"/>
      <c r="P217" s="312"/>
      <c r="Q217" s="310">
        <f>SUBTOTAL(9,Q212:Q216)</f>
        <v>0</v>
      </c>
      <c r="R217" s="477"/>
      <c r="S217" s="549"/>
      <c r="T217" s="308" t="s">
        <v>4</v>
      </c>
      <c r="U217" s="309"/>
      <c r="V217" s="310"/>
      <c r="W217" s="311"/>
      <c r="X217" s="312"/>
      <c r="Y217" s="312"/>
      <c r="Z217" s="310">
        <f>SUBTOTAL(9,Z212:Z216)</f>
        <v>0</v>
      </c>
    </row>
    <row r="218" spans="1:26" ht="33.75" hidden="1" customHeight="1" outlineLevel="1">
      <c r="A218" s="543" t="s">
        <v>249</v>
      </c>
      <c r="B218" s="304" t="s">
        <v>213</v>
      </c>
      <c r="C218" s="303"/>
      <c r="D218" s="209"/>
      <c r="E218" s="210"/>
      <c r="F218" s="307"/>
      <c r="G218" s="307"/>
      <c r="H218" s="209"/>
      <c r="I218" s="477"/>
      <c r="J218" s="544" t="s">
        <v>249</v>
      </c>
      <c r="K218" s="304" t="s">
        <v>213</v>
      </c>
      <c r="L218" s="303"/>
      <c r="M218" s="209"/>
      <c r="N218" s="210"/>
      <c r="O218" s="307"/>
      <c r="P218" s="307"/>
      <c r="Q218" s="209"/>
      <c r="R218" s="477"/>
      <c r="S218" s="549" t="s">
        <v>249</v>
      </c>
      <c r="T218" s="304" t="s">
        <v>213</v>
      </c>
      <c r="U218" s="303"/>
      <c r="V218" s="209"/>
      <c r="W218" s="210"/>
      <c r="X218" s="307"/>
      <c r="Y218" s="307"/>
      <c r="Z218" s="209"/>
    </row>
    <row r="219" spans="1:26" ht="21.75" hidden="1" customHeight="1" outlineLevel="1">
      <c r="A219" s="543"/>
      <c r="B219" s="219" t="s">
        <v>208</v>
      </c>
      <c r="C219" s="205"/>
      <c r="D219" s="209"/>
      <c r="E219" s="247"/>
      <c r="F219" s="307"/>
      <c r="G219" s="307"/>
      <c r="H219" s="320">
        <f>ROUND(D219*E219*G219,0)</f>
        <v>0</v>
      </c>
      <c r="I219" s="478"/>
      <c r="J219" s="544"/>
      <c r="K219" s="219" t="s">
        <v>208</v>
      </c>
      <c r="L219" s="205"/>
      <c r="M219" s="209"/>
      <c r="N219" s="247"/>
      <c r="O219" s="307"/>
      <c r="P219" s="307"/>
      <c r="Q219" s="320">
        <f>ROUND(M219*N219*P219,0)</f>
        <v>0</v>
      </c>
      <c r="R219" s="478"/>
      <c r="S219" s="549"/>
      <c r="T219" s="219" t="s">
        <v>208</v>
      </c>
      <c r="U219" s="205"/>
      <c r="V219" s="209"/>
      <c r="W219" s="247"/>
      <c r="X219" s="307"/>
      <c r="Y219" s="307"/>
      <c r="Z219" s="320">
        <f>ROUND(V219*W219*Y219,0)</f>
        <v>0</v>
      </c>
    </row>
    <row r="220" spans="1:26" ht="21.75" hidden="1" customHeight="1" outlineLevel="1">
      <c r="A220" s="543"/>
      <c r="B220" s="219" t="s">
        <v>209</v>
      </c>
      <c r="C220" s="205"/>
      <c r="D220" s="209"/>
      <c r="E220" s="247"/>
      <c r="F220" s="307"/>
      <c r="G220" s="307"/>
      <c r="H220" s="320">
        <f>ROUND(D220*E220*F220*G220,0)</f>
        <v>0</v>
      </c>
      <c r="I220" s="478"/>
      <c r="J220" s="544"/>
      <c r="K220" s="219" t="s">
        <v>209</v>
      </c>
      <c r="L220" s="205"/>
      <c r="M220" s="209"/>
      <c r="N220" s="247"/>
      <c r="O220" s="307"/>
      <c r="P220" s="307"/>
      <c r="Q220" s="320">
        <f>ROUND(M220*N220*O220*P220,0)</f>
        <v>0</v>
      </c>
      <c r="R220" s="478"/>
      <c r="S220" s="549"/>
      <c r="T220" s="219" t="s">
        <v>209</v>
      </c>
      <c r="U220" s="205"/>
      <c r="V220" s="209"/>
      <c r="W220" s="247"/>
      <c r="X220" s="307"/>
      <c r="Y220" s="307"/>
      <c r="Z220" s="320">
        <f>ROUND(V220*W220*X220*Y220,0)</f>
        <v>0</v>
      </c>
    </row>
    <row r="221" spans="1:26" ht="21.75" hidden="1" customHeight="1" outlineLevel="1">
      <c r="A221" s="543"/>
      <c r="B221" s="219" t="s">
        <v>272</v>
      </c>
      <c r="C221" s="205"/>
      <c r="D221" s="209"/>
      <c r="E221" s="247"/>
      <c r="F221" s="307"/>
      <c r="G221" s="307"/>
      <c r="H221" s="320">
        <f t="shared" ref="H221:H223" si="87">ROUND(D221*E221*F221*G221,0)</f>
        <v>0</v>
      </c>
      <c r="I221" s="478"/>
      <c r="J221" s="544"/>
      <c r="K221" s="219" t="s">
        <v>272</v>
      </c>
      <c r="L221" s="205"/>
      <c r="M221" s="209"/>
      <c r="N221" s="247"/>
      <c r="O221" s="307"/>
      <c r="P221" s="307"/>
      <c r="Q221" s="320">
        <f t="shared" ref="Q221:Q223" si="88">ROUND(M221*N221*O221*P221,0)</f>
        <v>0</v>
      </c>
      <c r="R221" s="478"/>
      <c r="S221" s="549"/>
      <c r="T221" s="219" t="s">
        <v>272</v>
      </c>
      <c r="U221" s="205"/>
      <c r="V221" s="209"/>
      <c r="W221" s="247"/>
      <c r="X221" s="307"/>
      <c r="Y221" s="307"/>
      <c r="Z221" s="320">
        <f t="shared" ref="Z221:Z223" si="89">ROUND(V221*W221*X221*Y221,0)</f>
        <v>0</v>
      </c>
    </row>
    <row r="222" spans="1:26" ht="21.75" hidden="1" customHeight="1" outlineLevel="1">
      <c r="A222" s="543"/>
      <c r="B222" s="219" t="s">
        <v>273</v>
      </c>
      <c r="C222" s="205"/>
      <c r="D222" s="209"/>
      <c r="E222" s="247"/>
      <c r="F222" s="307"/>
      <c r="G222" s="307"/>
      <c r="H222" s="320">
        <f t="shared" si="87"/>
        <v>0</v>
      </c>
      <c r="I222" s="478"/>
      <c r="J222" s="544"/>
      <c r="K222" s="219" t="s">
        <v>273</v>
      </c>
      <c r="L222" s="205"/>
      <c r="M222" s="209"/>
      <c r="N222" s="247"/>
      <c r="O222" s="307"/>
      <c r="P222" s="307"/>
      <c r="Q222" s="320">
        <f t="shared" si="88"/>
        <v>0</v>
      </c>
      <c r="R222" s="478"/>
      <c r="S222" s="549"/>
      <c r="T222" s="219" t="s">
        <v>273</v>
      </c>
      <c r="U222" s="205"/>
      <c r="V222" s="209"/>
      <c r="W222" s="247"/>
      <c r="X222" s="307"/>
      <c r="Y222" s="307"/>
      <c r="Z222" s="320">
        <f t="shared" si="89"/>
        <v>0</v>
      </c>
    </row>
    <row r="223" spans="1:26" ht="21.75" hidden="1" customHeight="1" outlineLevel="1">
      <c r="A223" s="543"/>
      <c r="B223" s="219" t="s">
        <v>276</v>
      </c>
      <c r="C223" s="304"/>
      <c r="D223" s="209"/>
      <c r="E223" s="247"/>
      <c r="F223" s="307"/>
      <c r="G223" s="307"/>
      <c r="H223" s="320">
        <f t="shared" si="87"/>
        <v>0</v>
      </c>
      <c r="I223" s="478"/>
      <c r="J223" s="544"/>
      <c r="K223" s="219" t="s">
        <v>276</v>
      </c>
      <c r="L223" s="304"/>
      <c r="M223" s="209"/>
      <c r="N223" s="247"/>
      <c r="O223" s="307"/>
      <c r="P223" s="307"/>
      <c r="Q223" s="320">
        <f t="shared" si="88"/>
        <v>0</v>
      </c>
      <c r="R223" s="478"/>
      <c r="S223" s="549"/>
      <c r="T223" s="219" t="s">
        <v>276</v>
      </c>
      <c r="U223" s="304"/>
      <c r="V223" s="209"/>
      <c r="W223" s="247"/>
      <c r="X223" s="307"/>
      <c r="Y223" s="307"/>
      <c r="Z223" s="320">
        <f t="shared" si="89"/>
        <v>0</v>
      </c>
    </row>
    <row r="224" spans="1:26" ht="21.75" hidden="1" customHeight="1" outlineLevel="1">
      <c r="A224" s="543"/>
      <c r="B224" s="308" t="s">
        <v>4</v>
      </c>
      <c r="C224" s="309"/>
      <c r="D224" s="310"/>
      <c r="E224" s="311"/>
      <c r="F224" s="312"/>
      <c r="G224" s="312"/>
      <c r="H224" s="310">
        <f>SUBTOTAL(9,H219:H223)</f>
        <v>0</v>
      </c>
      <c r="I224" s="477"/>
      <c r="J224" s="544"/>
      <c r="K224" s="308" t="s">
        <v>4</v>
      </c>
      <c r="L224" s="309"/>
      <c r="M224" s="310"/>
      <c r="N224" s="311"/>
      <c r="O224" s="312"/>
      <c r="P224" s="312"/>
      <c r="Q224" s="310">
        <f>SUBTOTAL(9,Q219:Q223)</f>
        <v>0</v>
      </c>
      <c r="R224" s="477"/>
      <c r="S224" s="549"/>
      <c r="T224" s="308" t="s">
        <v>4</v>
      </c>
      <c r="U224" s="309"/>
      <c r="V224" s="310"/>
      <c r="W224" s="311"/>
      <c r="X224" s="312"/>
      <c r="Y224" s="312"/>
      <c r="Z224" s="310">
        <f>SUBTOTAL(9,Z219:Z223)</f>
        <v>0</v>
      </c>
    </row>
    <row r="225" spans="1:26" ht="33.75" hidden="1" customHeight="1" outlineLevel="1">
      <c r="A225" s="543" t="s">
        <v>250</v>
      </c>
      <c r="B225" s="304" t="s">
        <v>213</v>
      </c>
      <c r="C225" s="303"/>
      <c r="D225" s="209"/>
      <c r="E225" s="210"/>
      <c r="F225" s="307"/>
      <c r="G225" s="307"/>
      <c r="H225" s="209"/>
      <c r="I225" s="477"/>
      <c r="J225" s="544" t="s">
        <v>250</v>
      </c>
      <c r="K225" s="304" t="s">
        <v>213</v>
      </c>
      <c r="L225" s="303"/>
      <c r="M225" s="209"/>
      <c r="N225" s="210"/>
      <c r="O225" s="307"/>
      <c r="P225" s="307"/>
      <c r="Q225" s="209"/>
      <c r="R225" s="477"/>
      <c r="S225" s="549" t="s">
        <v>250</v>
      </c>
      <c r="T225" s="304" t="s">
        <v>213</v>
      </c>
      <c r="U225" s="303"/>
      <c r="V225" s="209"/>
      <c r="W225" s="210"/>
      <c r="X225" s="307"/>
      <c r="Y225" s="307"/>
      <c r="Z225" s="209"/>
    </row>
    <row r="226" spans="1:26" ht="21.75" hidden="1" customHeight="1" outlineLevel="1">
      <c r="A226" s="543"/>
      <c r="B226" s="219" t="s">
        <v>208</v>
      </c>
      <c r="C226" s="205"/>
      <c r="D226" s="209"/>
      <c r="E226" s="247"/>
      <c r="F226" s="307"/>
      <c r="G226" s="307"/>
      <c r="H226" s="320">
        <f>ROUND(D226*E226*G226,0)</f>
        <v>0</v>
      </c>
      <c r="I226" s="478"/>
      <c r="J226" s="544"/>
      <c r="K226" s="219" t="s">
        <v>208</v>
      </c>
      <c r="L226" s="205"/>
      <c r="M226" s="209"/>
      <c r="N226" s="247"/>
      <c r="O226" s="307"/>
      <c r="P226" s="307"/>
      <c r="Q226" s="320">
        <f>ROUND(M226*N226*P226,0)</f>
        <v>0</v>
      </c>
      <c r="R226" s="478"/>
      <c r="S226" s="549"/>
      <c r="T226" s="219" t="s">
        <v>208</v>
      </c>
      <c r="U226" s="205"/>
      <c r="V226" s="209"/>
      <c r="W226" s="247"/>
      <c r="X226" s="307"/>
      <c r="Y226" s="307"/>
      <c r="Z226" s="320">
        <f>ROUND(V226*W226*Y226,0)</f>
        <v>0</v>
      </c>
    </row>
    <row r="227" spans="1:26" ht="21.75" hidden="1" customHeight="1" outlineLevel="1">
      <c r="A227" s="543"/>
      <c r="B227" s="219" t="s">
        <v>209</v>
      </c>
      <c r="C227" s="205"/>
      <c r="D227" s="209"/>
      <c r="E227" s="247"/>
      <c r="F227" s="307"/>
      <c r="G227" s="307"/>
      <c r="H227" s="320">
        <f>ROUND(D227*E227*F227*G227,0)</f>
        <v>0</v>
      </c>
      <c r="I227" s="478"/>
      <c r="J227" s="544"/>
      <c r="K227" s="219" t="s">
        <v>209</v>
      </c>
      <c r="L227" s="205"/>
      <c r="M227" s="209"/>
      <c r="N227" s="247"/>
      <c r="O227" s="307"/>
      <c r="P227" s="307"/>
      <c r="Q227" s="320">
        <f>ROUND(M227*N227*O227*P227,0)</f>
        <v>0</v>
      </c>
      <c r="R227" s="478"/>
      <c r="S227" s="549"/>
      <c r="T227" s="219" t="s">
        <v>209</v>
      </c>
      <c r="U227" s="205"/>
      <c r="V227" s="209"/>
      <c r="W227" s="247"/>
      <c r="X227" s="307"/>
      <c r="Y227" s="307"/>
      <c r="Z227" s="320">
        <f>ROUND(V227*W227*X227*Y227,0)</f>
        <v>0</v>
      </c>
    </row>
    <row r="228" spans="1:26" ht="21.75" hidden="1" customHeight="1" outlineLevel="1">
      <c r="A228" s="543"/>
      <c r="B228" s="219" t="s">
        <v>272</v>
      </c>
      <c r="C228" s="205"/>
      <c r="D228" s="209"/>
      <c r="E228" s="247"/>
      <c r="F228" s="307"/>
      <c r="G228" s="307"/>
      <c r="H228" s="320">
        <f t="shared" ref="H228:H230" si="90">ROUND(D228*E228*F228*G228,0)</f>
        <v>0</v>
      </c>
      <c r="I228" s="478"/>
      <c r="J228" s="544"/>
      <c r="K228" s="219" t="s">
        <v>272</v>
      </c>
      <c r="L228" s="205"/>
      <c r="M228" s="209"/>
      <c r="N228" s="247"/>
      <c r="O228" s="307"/>
      <c r="P228" s="307"/>
      <c r="Q228" s="320">
        <f t="shared" ref="Q228:Q230" si="91">ROUND(M228*N228*O228*P228,0)</f>
        <v>0</v>
      </c>
      <c r="R228" s="478"/>
      <c r="S228" s="549"/>
      <c r="T228" s="219" t="s">
        <v>272</v>
      </c>
      <c r="U228" s="205"/>
      <c r="V228" s="209"/>
      <c r="W228" s="247"/>
      <c r="X228" s="307"/>
      <c r="Y228" s="307"/>
      <c r="Z228" s="320">
        <f t="shared" ref="Z228:Z230" si="92">ROUND(V228*W228*X228*Y228,0)</f>
        <v>0</v>
      </c>
    </row>
    <row r="229" spans="1:26" ht="21.75" hidden="1" customHeight="1" outlineLevel="1">
      <c r="A229" s="543"/>
      <c r="B229" s="219" t="s">
        <v>273</v>
      </c>
      <c r="C229" s="205"/>
      <c r="D229" s="209"/>
      <c r="E229" s="247"/>
      <c r="F229" s="307"/>
      <c r="G229" s="307"/>
      <c r="H229" s="320">
        <f t="shared" si="90"/>
        <v>0</v>
      </c>
      <c r="I229" s="478"/>
      <c r="J229" s="544"/>
      <c r="K229" s="219" t="s">
        <v>273</v>
      </c>
      <c r="L229" s="205"/>
      <c r="M229" s="209"/>
      <c r="N229" s="247"/>
      <c r="O229" s="307"/>
      <c r="P229" s="307"/>
      <c r="Q229" s="320">
        <f t="shared" si="91"/>
        <v>0</v>
      </c>
      <c r="R229" s="478"/>
      <c r="S229" s="549"/>
      <c r="T229" s="219" t="s">
        <v>273</v>
      </c>
      <c r="U229" s="205"/>
      <c r="V229" s="209"/>
      <c r="W229" s="247"/>
      <c r="X229" s="307"/>
      <c r="Y229" s="307"/>
      <c r="Z229" s="320">
        <f t="shared" si="92"/>
        <v>0</v>
      </c>
    </row>
    <row r="230" spans="1:26" ht="21.75" hidden="1" customHeight="1" outlineLevel="1">
      <c r="A230" s="543"/>
      <c r="B230" s="219" t="s">
        <v>276</v>
      </c>
      <c r="C230" s="304"/>
      <c r="D230" s="209"/>
      <c r="E230" s="247"/>
      <c r="F230" s="307"/>
      <c r="G230" s="307"/>
      <c r="H230" s="320">
        <f t="shared" si="90"/>
        <v>0</v>
      </c>
      <c r="I230" s="478"/>
      <c r="J230" s="544"/>
      <c r="K230" s="219" t="s">
        <v>276</v>
      </c>
      <c r="L230" s="304"/>
      <c r="M230" s="209"/>
      <c r="N230" s="247"/>
      <c r="O230" s="307"/>
      <c r="P230" s="307"/>
      <c r="Q230" s="320">
        <f t="shared" si="91"/>
        <v>0</v>
      </c>
      <c r="R230" s="478"/>
      <c r="S230" s="549"/>
      <c r="T230" s="219" t="s">
        <v>276</v>
      </c>
      <c r="U230" s="304"/>
      <c r="V230" s="209"/>
      <c r="W230" s="247"/>
      <c r="X230" s="307"/>
      <c r="Y230" s="307"/>
      <c r="Z230" s="320">
        <f t="shared" si="92"/>
        <v>0</v>
      </c>
    </row>
    <row r="231" spans="1:26" ht="21.75" hidden="1" customHeight="1" outlineLevel="1">
      <c r="A231" s="543"/>
      <c r="B231" s="308" t="s">
        <v>4</v>
      </c>
      <c r="C231" s="309"/>
      <c r="D231" s="310"/>
      <c r="E231" s="311"/>
      <c r="F231" s="312"/>
      <c r="G231" s="312"/>
      <c r="H231" s="310">
        <f>SUBTOTAL(9,H226:H230)</f>
        <v>0</v>
      </c>
      <c r="I231" s="477"/>
      <c r="J231" s="544"/>
      <c r="K231" s="308" t="s">
        <v>4</v>
      </c>
      <c r="L231" s="309"/>
      <c r="M231" s="310"/>
      <c r="N231" s="311"/>
      <c r="O231" s="312"/>
      <c r="P231" s="312"/>
      <c r="Q231" s="310">
        <f>SUBTOTAL(9,Q226:Q230)</f>
        <v>0</v>
      </c>
      <c r="R231" s="477"/>
      <c r="S231" s="549"/>
      <c r="T231" s="308" t="s">
        <v>4</v>
      </c>
      <c r="U231" s="309"/>
      <c r="V231" s="310"/>
      <c r="W231" s="311"/>
      <c r="X231" s="312"/>
      <c r="Y231" s="312"/>
      <c r="Z231" s="310">
        <f>SUBTOTAL(9,Z226:Z230)</f>
        <v>0</v>
      </c>
    </row>
    <row r="232" spans="1:26" ht="33.75" hidden="1" customHeight="1" outlineLevel="1">
      <c r="A232" s="543" t="s">
        <v>251</v>
      </c>
      <c r="B232" s="304" t="s">
        <v>213</v>
      </c>
      <c r="C232" s="303"/>
      <c r="D232" s="209"/>
      <c r="E232" s="210"/>
      <c r="F232" s="307"/>
      <c r="G232" s="307"/>
      <c r="H232" s="209"/>
      <c r="I232" s="477"/>
      <c r="J232" s="544" t="s">
        <v>251</v>
      </c>
      <c r="K232" s="304" t="s">
        <v>213</v>
      </c>
      <c r="L232" s="303"/>
      <c r="M232" s="209"/>
      <c r="N232" s="210"/>
      <c r="O232" s="307"/>
      <c r="P232" s="307"/>
      <c r="Q232" s="209"/>
      <c r="R232" s="477"/>
      <c r="S232" s="549" t="s">
        <v>251</v>
      </c>
      <c r="T232" s="304" t="s">
        <v>213</v>
      </c>
      <c r="U232" s="303"/>
      <c r="V232" s="209"/>
      <c r="W232" s="210"/>
      <c r="X232" s="307"/>
      <c r="Y232" s="307"/>
      <c r="Z232" s="209"/>
    </row>
    <row r="233" spans="1:26" ht="21.75" hidden="1" customHeight="1" outlineLevel="1">
      <c r="A233" s="543"/>
      <c r="B233" s="219" t="s">
        <v>208</v>
      </c>
      <c r="C233" s="205"/>
      <c r="D233" s="209"/>
      <c r="E233" s="247"/>
      <c r="F233" s="307"/>
      <c r="G233" s="307"/>
      <c r="H233" s="320">
        <f>ROUND(D233*E233*G233,0)</f>
        <v>0</v>
      </c>
      <c r="I233" s="478"/>
      <c r="J233" s="544"/>
      <c r="K233" s="219" t="s">
        <v>208</v>
      </c>
      <c r="L233" s="205"/>
      <c r="M233" s="209"/>
      <c r="N233" s="247"/>
      <c r="O233" s="307"/>
      <c r="P233" s="307"/>
      <c r="Q233" s="320">
        <f>ROUND(M233*N233*P233,0)</f>
        <v>0</v>
      </c>
      <c r="R233" s="478"/>
      <c r="S233" s="549"/>
      <c r="T233" s="219" t="s">
        <v>208</v>
      </c>
      <c r="U233" s="205"/>
      <c r="V233" s="209"/>
      <c r="W233" s="247"/>
      <c r="X233" s="307"/>
      <c r="Y233" s="307"/>
      <c r="Z233" s="320">
        <f>ROUND(V233*W233*Y233,0)</f>
        <v>0</v>
      </c>
    </row>
    <row r="234" spans="1:26" ht="21.75" hidden="1" customHeight="1" outlineLevel="1">
      <c r="A234" s="543"/>
      <c r="B234" s="219" t="s">
        <v>209</v>
      </c>
      <c r="C234" s="205"/>
      <c r="D234" s="209"/>
      <c r="E234" s="247"/>
      <c r="F234" s="307"/>
      <c r="G234" s="307"/>
      <c r="H234" s="320">
        <f>ROUND(D234*E234*F234*G234,0)</f>
        <v>0</v>
      </c>
      <c r="I234" s="478"/>
      <c r="J234" s="544"/>
      <c r="K234" s="219" t="s">
        <v>209</v>
      </c>
      <c r="L234" s="205"/>
      <c r="M234" s="209"/>
      <c r="N234" s="247"/>
      <c r="O234" s="307"/>
      <c r="P234" s="307"/>
      <c r="Q234" s="320">
        <f>ROUND(M234*N234*O234*P234,0)</f>
        <v>0</v>
      </c>
      <c r="R234" s="478"/>
      <c r="S234" s="549"/>
      <c r="T234" s="219" t="s">
        <v>209</v>
      </c>
      <c r="U234" s="205"/>
      <c r="V234" s="209"/>
      <c r="W234" s="247"/>
      <c r="X234" s="307"/>
      <c r="Y234" s="307"/>
      <c r="Z234" s="320">
        <f>ROUND(V234*W234*X234*Y234,0)</f>
        <v>0</v>
      </c>
    </row>
    <row r="235" spans="1:26" ht="21.75" hidden="1" customHeight="1" outlineLevel="1">
      <c r="A235" s="543"/>
      <c r="B235" s="219" t="s">
        <v>272</v>
      </c>
      <c r="C235" s="205"/>
      <c r="D235" s="209"/>
      <c r="E235" s="247"/>
      <c r="F235" s="307"/>
      <c r="G235" s="307"/>
      <c r="H235" s="320">
        <f t="shared" ref="H235:H237" si="93">ROUND(D235*E235*F235*G235,0)</f>
        <v>0</v>
      </c>
      <c r="I235" s="478"/>
      <c r="J235" s="544"/>
      <c r="K235" s="219" t="s">
        <v>272</v>
      </c>
      <c r="L235" s="205"/>
      <c r="M235" s="209"/>
      <c r="N235" s="247"/>
      <c r="O235" s="307"/>
      <c r="P235" s="307"/>
      <c r="Q235" s="320">
        <f t="shared" ref="Q235:Q237" si="94">ROUND(M235*N235*O235*P235,0)</f>
        <v>0</v>
      </c>
      <c r="R235" s="478"/>
      <c r="S235" s="549"/>
      <c r="T235" s="219" t="s">
        <v>272</v>
      </c>
      <c r="U235" s="205"/>
      <c r="V235" s="209"/>
      <c r="W235" s="247"/>
      <c r="X235" s="307"/>
      <c r="Y235" s="307"/>
      <c r="Z235" s="320">
        <f t="shared" ref="Z235:Z237" si="95">ROUND(V235*W235*X235*Y235,0)</f>
        <v>0</v>
      </c>
    </row>
    <row r="236" spans="1:26" ht="21.75" hidden="1" customHeight="1" outlineLevel="1">
      <c r="A236" s="543"/>
      <c r="B236" s="219" t="s">
        <v>273</v>
      </c>
      <c r="C236" s="205"/>
      <c r="D236" s="209"/>
      <c r="E236" s="247"/>
      <c r="F236" s="307"/>
      <c r="G236" s="307"/>
      <c r="H236" s="320">
        <f t="shared" si="93"/>
        <v>0</v>
      </c>
      <c r="I236" s="478"/>
      <c r="J236" s="544"/>
      <c r="K236" s="219" t="s">
        <v>273</v>
      </c>
      <c r="L236" s="205"/>
      <c r="M236" s="209"/>
      <c r="N236" s="247"/>
      <c r="O236" s="307"/>
      <c r="P236" s="307"/>
      <c r="Q236" s="320">
        <f t="shared" si="94"/>
        <v>0</v>
      </c>
      <c r="R236" s="478"/>
      <c r="S236" s="549"/>
      <c r="T236" s="219" t="s">
        <v>273</v>
      </c>
      <c r="U236" s="205"/>
      <c r="V236" s="209"/>
      <c r="W236" s="247"/>
      <c r="X236" s="307"/>
      <c r="Y236" s="307"/>
      <c r="Z236" s="320">
        <f t="shared" si="95"/>
        <v>0</v>
      </c>
    </row>
    <row r="237" spans="1:26" ht="21.75" hidden="1" customHeight="1" outlineLevel="1">
      <c r="A237" s="543"/>
      <c r="B237" s="219" t="s">
        <v>276</v>
      </c>
      <c r="C237" s="304"/>
      <c r="D237" s="209"/>
      <c r="E237" s="247"/>
      <c r="F237" s="307"/>
      <c r="G237" s="307"/>
      <c r="H237" s="320">
        <f t="shared" si="93"/>
        <v>0</v>
      </c>
      <c r="I237" s="478"/>
      <c r="J237" s="544"/>
      <c r="K237" s="219" t="s">
        <v>276</v>
      </c>
      <c r="L237" s="304"/>
      <c r="M237" s="209"/>
      <c r="N237" s="247"/>
      <c r="O237" s="307"/>
      <c r="P237" s="307"/>
      <c r="Q237" s="320">
        <f t="shared" si="94"/>
        <v>0</v>
      </c>
      <c r="R237" s="478"/>
      <c r="S237" s="549"/>
      <c r="T237" s="219" t="s">
        <v>276</v>
      </c>
      <c r="U237" s="304"/>
      <c r="V237" s="209"/>
      <c r="W237" s="247"/>
      <c r="X237" s="307"/>
      <c r="Y237" s="307"/>
      <c r="Z237" s="320">
        <f t="shared" si="95"/>
        <v>0</v>
      </c>
    </row>
    <row r="238" spans="1:26" ht="21.75" hidden="1" customHeight="1" outlineLevel="1">
      <c r="A238" s="543"/>
      <c r="B238" s="308" t="s">
        <v>4</v>
      </c>
      <c r="C238" s="309"/>
      <c r="D238" s="310"/>
      <c r="E238" s="311"/>
      <c r="F238" s="312"/>
      <c r="G238" s="312"/>
      <c r="H238" s="310">
        <f>SUBTOTAL(9,H233:H237)</f>
        <v>0</v>
      </c>
      <c r="I238" s="477"/>
      <c r="J238" s="544"/>
      <c r="K238" s="308" t="s">
        <v>4</v>
      </c>
      <c r="L238" s="309"/>
      <c r="M238" s="310"/>
      <c r="N238" s="311"/>
      <c r="O238" s="312"/>
      <c r="P238" s="312"/>
      <c r="Q238" s="310">
        <f>SUBTOTAL(9,Q233:Q237)</f>
        <v>0</v>
      </c>
      <c r="R238" s="477"/>
      <c r="S238" s="549"/>
      <c r="T238" s="308" t="s">
        <v>4</v>
      </c>
      <c r="U238" s="309"/>
      <c r="V238" s="310"/>
      <c r="W238" s="311"/>
      <c r="X238" s="312"/>
      <c r="Y238" s="312"/>
      <c r="Z238" s="310">
        <f>SUBTOTAL(9,Z233:Z237)</f>
        <v>0</v>
      </c>
    </row>
    <row r="239" spans="1:26" ht="33.75" hidden="1" customHeight="1" outlineLevel="1">
      <c r="A239" s="543" t="s">
        <v>252</v>
      </c>
      <c r="B239" s="304" t="s">
        <v>213</v>
      </c>
      <c r="C239" s="303"/>
      <c r="D239" s="209"/>
      <c r="E239" s="210"/>
      <c r="F239" s="307"/>
      <c r="G239" s="307"/>
      <c r="H239" s="209"/>
      <c r="I239" s="477"/>
      <c r="J239" s="544" t="s">
        <v>252</v>
      </c>
      <c r="K239" s="304" t="s">
        <v>213</v>
      </c>
      <c r="L239" s="303"/>
      <c r="M239" s="209"/>
      <c r="N239" s="210"/>
      <c r="O239" s="307"/>
      <c r="P239" s="307"/>
      <c r="Q239" s="209"/>
      <c r="R239" s="477"/>
      <c r="S239" s="544" t="s">
        <v>252</v>
      </c>
      <c r="T239" s="304" t="s">
        <v>213</v>
      </c>
      <c r="U239" s="303"/>
      <c r="V239" s="209"/>
      <c r="W239" s="210"/>
      <c r="X239" s="307"/>
      <c r="Y239" s="307"/>
      <c r="Z239" s="209"/>
    </row>
    <row r="240" spans="1:26" ht="21.75" hidden="1" customHeight="1" outlineLevel="1">
      <c r="A240" s="543"/>
      <c r="B240" s="219" t="s">
        <v>208</v>
      </c>
      <c r="C240" s="205"/>
      <c r="D240" s="209"/>
      <c r="E240" s="247"/>
      <c r="F240" s="307"/>
      <c r="G240" s="307"/>
      <c r="H240" s="320">
        <f>ROUND(D240*E240*G240,0)</f>
        <v>0</v>
      </c>
      <c r="I240" s="478"/>
      <c r="J240" s="544"/>
      <c r="K240" s="219" t="s">
        <v>208</v>
      </c>
      <c r="L240" s="205"/>
      <c r="M240" s="209"/>
      <c r="N240" s="247"/>
      <c r="O240" s="307"/>
      <c r="P240" s="307"/>
      <c r="Q240" s="320">
        <f>ROUND(M240*N240*P240,0)</f>
        <v>0</v>
      </c>
      <c r="R240" s="478"/>
      <c r="S240" s="544"/>
      <c r="T240" s="219" t="s">
        <v>208</v>
      </c>
      <c r="U240" s="205"/>
      <c r="V240" s="209"/>
      <c r="W240" s="247"/>
      <c r="X240" s="307"/>
      <c r="Y240" s="307"/>
      <c r="Z240" s="320">
        <f>ROUND(V240*W240*Y240,0)</f>
        <v>0</v>
      </c>
    </row>
    <row r="241" spans="1:26" ht="21.75" hidden="1" customHeight="1" outlineLevel="1">
      <c r="A241" s="543"/>
      <c r="B241" s="219" t="s">
        <v>209</v>
      </c>
      <c r="C241" s="205"/>
      <c r="D241" s="209"/>
      <c r="E241" s="247"/>
      <c r="F241" s="307"/>
      <c r="G241" s="307"/>
      <c r="H241" s="320">
        <f>ROUND(D241*E241*F241*G241,0)</f>
        <v>0</v>
      </c>
      <c r="I241" s="478"/>
      <c r="J241" s="544"/>
      <c r="K241" s="219" t="s">
        <v>209</v>
      </c>
      <c r="L241" s="205"/>
      <c r="M241" s="209"/>
      <c r="N241" s="247"/>
      <c r="O241" s="307"/>
      <c r="P241" s="307"/>
      <c r="Q241" s="320">
        <f>ROUND(M241*N241*O241*P241,0)</f>
        <v>0</v>
      </c>
      <c r="R241" s="478"/>
      <c r="S241" s="544"/>
      <c r="T241" s="219" t="s">
        <v>209</v>
      </c>
      <c r="U241" s="205"/>
      <c r="V241" s="209"/>
      <c r="W241" s="247"/>
      <c r="X241" s="307"/>
      <c r="Y241" s="307"/>
      <c r="Z241" s="320">
        <f>ROUND(V241*W241*X241*Y241,0)</f>
        <v>0</v>
      </c>
    </row>
    <row r="242" spans="1:26" ht="21.75" hidden="1" customHeight="1" outlineLevel="1">
      <c r="A242" s="543"/>
      <c r="B242" s="219" t="s">
        <v>272</v>
      </c>
      <c r="C242" s="205"/>
      <c r="D242" s="209"/>
      <c r="E242" s="247"/>
      <c r="F242" s="307"/>
      <c r="G242" s="307"/>
      <c r="H242" s="320">
        <f t="shared" ref="H242:H244" si="96">ROUND(D242*E242*F242*G242,0)</f>
        <v>0</v>
      </c>
      <c r="I242" s="478"/>
      <c r="J242" s="544"/>
      <c r="K242" s="219" t="s">
        <v>272</v>
      </c>
      <c r="L242" s="205"/>
      <c r="M242" s="209"/>
      <c r="N242" s="247"/>
      <c r="O242" s="307"/>
      <c r="P242" s="307"/>
      <c r="Q242" s="320">
        <f t="shared" ref="Q242:Q244" si="97">ROUND(M242*N242*O242*P242,0)</f>
        <v>0</v>
      </c>
      <c r="R242" s="478"/>
      <c r="S242" s="544"/>
      <c r="T242" s="219" t="s">
        <v>272</v>
      </c>
      <c r="U242" s="205"/>
      <c r="V242" s="209"/>
      <c r="W242" s="247"/>
      <c r="X242" s="307"/>
      <c r="Y242" s="307"/>
      <c r="Z242" s="320">
        <f t="shared" ref="Z242:Z244" si="98">ROUND(V242*W242*X242*Y242,0)</f>
        <v>0</v>
      </c>
    </row>
    <row r="243" spans="1:26" ht="21.75" hidden="1" customHeight="1" outlineLevel="1">
      <c r="A243" s="543"/>
      <c r="B243" s="219" t="s">
        <v>273</v>
      </c>
      <c r="C243" s="205"/>
      <c r="D243" s="209"/>
      <c r="E243" s="247"/>
      <c r="F243" s="307"/>
      <c r="G243" s="307"/>
      <c r="H243" s="320">
        <f t="shared" si="96"/>
        <v>0</v>
      </c>
      <c r="I243" s="478"/>
      <c r="J243" s="544"/>
      <c r="K243" s="219" t="s">
        <v>273</v>
      </c>
      <c r="L243" s="205"/>
      <c r="M243" s="209"/>
      <c r="N243" s="247"/>
      <c r="O243" s="307"/>
      <c r="P243" s="307"/>
      <c r="Q243" s="320">
        <f t="shared" si="97"/>
        <v>0</v>
      </c>
      <c r="R243" s="478"/>
      <c r="S243" s="544"/>
      <c r="T243" s="219" t="s">
        <v>273</v>
      </c>
      <c r="U243" s="205"/>
      <c r="V243" s="209"/>
      <c r="W243" s="247"/>
      <c r="X243" s="307"/>
      <c r="Y243" s="307"/>
      <c r="Z243" s="320">
        <f t="shared" si="98"/>
        <v>0</v>
      </c>
    </row>
    <row r="244" spans="1:26" ht="21.75" hidden="1" customHeight="1" outlineLevel="1">
      <c r="A244" s="543"/>
      <c r="B244" s="219" t="s">
        <v>276</v>
      </c>
      <c r="C244" s="304"/>
      <c r="D244" s="209"/>
      <c r="E244" s="247"/>
      <c r="F244" s="307"/>
      <c r="G244" s="307"/>
      <c r="H244" s="320">
        <f t="shared" si="96"/>
        <v>0</v>
      </c>
      <c r="I244" s="478"/>
      <c r="J244" s="544"/>
      <c r="K244" s="219" t="s">
        <v>276</v>
      </c>
      <c r="L244" s="304"/>
      <c r="M244" s="209"/>
      <c r="N244" s="247"/>
      <c r="O244" s="307"/>
      <c r="P244" s="307"/>
      <c r="Q244" s="320">
        <f t="shared" si="97"/>
        <v>0</v>
      </c>
      <c r="R244" s="478"/>
      <c r="S244" s="544"/>
      <c r="T244" s="219" t="s">
        <v>276</v>
      </c>
      <c r="U244" s="304"/>
      <c r="V244" s="209"/>
      <c r="W244" s="247"/>
      <c r="X244" s="307"/>
      <c r="Y244" s="307"/>
      <c r="Z244" s="320">
        <f t="shared" si="98"/>
        <v>0</v>
      </c>
    </row>
    <row r="245" spans="1:26" ht="21.75" hidden="1" customHeight="1" outlineLevel="1">
      <c r="A245" s="543"/>
      <c r="B245" s="308" t="s">
        <v>4</v>
      </c>
      <c r="C245" s="309"/>
      <c r="D245" s="310"/>
      <c r="E245" s="311"/>
      <c r="F245" s="312"/>
      <c r="G245" s="312"/>
      <c r="H245" s="310">
        <f>SUBTOTAL(9,H240:H244)</f>
        <v>0</v>
      </c>
      <c r="I245" s="477"/>
      <c r="J245" s="544"/>
      <c r="K245" s="308" t="s">
        <v>4</v>
      </c>
      <c r="L245" s="309"/>
      <c r="M245" s="310"/>
      <c r="N245" s="311"/>
      <c r="O245" s="312"/>
      <c r="P245" s="312"/>
      <c r="Q245" s="310">
        <f>SUBTOTAL(9,Q240:Q244)</f>
        <v>0</v>
      </c>
      <c r="R245" s="477"/>
      <c r="S245" s="544"/>
      <c r="T245" s="308" t="s">
        <v>4</v>
      </c>
      <c r="U245" s="309"/>
      <c r="V245" s="310"/>
      <c r="W245" s="311"/>
      <c r="X245" s="312"/>
      <c r="Y245" s="312"/>
      <c r="Z245" s="310">
        <f>SUBTOTAL(9,Z240:Z244)</f>
        <v>0</v>
      </c>
    </row>
    <row r="246" spans="1:26" ht="33.75" hidden="1" customHeight="1" outlineLevel="1">
      <c r="A246" s="543" t="s">
        <v>253</v>
      </c>
      <c r="B246" s="304" t="s">
        <v>213</v>
      </c>
      <c r="C246" s="303"/>
      <c r="D246" s="209"/>
      <c r="E246" s="210"/>
      <c r="F246" s="307"/>
      <c r="G246" s="307"/>
      <c r="H246" s="209"/>
      <c r="I246" s="477"/>
      <c r="J246" s="544" t="s">
        <v>253</v>
      </c>
      <c r="K246" s="304" t="s">
        <v>213</v>
      </c>
      <c r="L246" s="303"/>
      <c r="M246" s="209"/>
      <c r="N246" s="210"/>
      <c r="O246" s="307"/>
      <c r="P246" s="307"/>
      <c r="Q246" s="209"/>
      <c r="R246" s="477"/>
      <c r="S246" s="544" t="s">
        <v>253</v>
      </c>
      <c r="T246" s="304" t="s">
        <v>213</v>
      </c>
      <c r="U246" s="303"/>
      <c r="V246" s="209"/>
      <c r="W246" s="210"/>
      <c r="X246" s="307"/>
      <c r="Y246" s="307"/>
      <c r="Z246" s="209"/>
    </row>
    <row r="247" spans="1:26" ht="21.75" hidden="1" customHeight="1" outlineLevel="1">
      <c r="A247" s="543"/>
      <c r="B247" s="219" t="s">
        <v>208</v>
      </c>
      <c r="C247" s="205"/>
      <c r="D247" s="209"/>
      <c r="E247" s="247"/>
      <c r="F247" s="307"/>
      <c r="G247" s="307"/>
      <c r="H247" s="320">
        <f>ROUND(D247*E247*G247,0)</f>
        <v>0</v>
      </c>
      <c r="I247" s="478"/>
      <c r="J247" s="544"/>
      <c r="K247" s="219" t="s">
        <v>208</v>
      </c>
      <c r="L247" s="205"/>
      <c r="M247" s="209"/>
      <c r="N247" s="247"/>
      <c r="O247" s="307"/>
      <c r="P247" s="307"/>
      <c r="Q247" s="320">
        <f>ROUND(M247*N247*P247,0)</f>
        <v>0</v>
      </c>
      <c r="R247" s="478"/>
      <c r="S247" s="544"/>
      <c r="T247" s="219" t="s">
        <v>208</v>
      </c>
      <c r="U247" s="205"/>
      <c r="V247" s="209"/>
      <c r="W247" s="247"/>
      <c r="X247" s="307"/>
      <c r="Y247" s="307"/>
      <c r="Z247" s="320">
        <f>ROUND(V247*W247*Y247,0)</f>
        <v>0</v>
      </c>
    </row>
    <row r="248" spans="1:26" ht="21.75" hidden="1" customHeight="1" outlineLevel="1">
      <c r="A248" s="543"/>
      <c r="B248" s="219" t="s">
        <v>209</v>
      </c>
      <c r="C248" s="205"/>
      <c r="D248" s="209"/>
      <c r="E248" s="247"/>
      <c r="F248" s="307"/>
      <c r="G248" s="307"/>
      <c r="H248" s="320">
        <f>ROUND(D248*E248*F248*G248,0)</f>
        <v>0</v>
      </c>
      <c r="I248" s="478"/>
      <c r="J248" s="544"/>
      <c r="K248" s="219" t="s">
        <v>209</v>
      </c>
      <c r="L248" s="205"/>
      <c r="M248" s="209"/>
      <c r="N248" s="247"/>
      <c r="O248" s="307"/>
      <c r="P248" s="307"/>
      <c r="Q248" s="320">
        <f>ROUND(M248*N248*O248*P248,0)</f>
        <v>0</v>
      </c>
      <c r="R248" s="478"/>
      <c r="S248" s="544"/>
      <c r="T248" s="219" t="s">
        <v>209</v>
      </c>
      <c r="U248" s="205"/>
      <c r="V248" s="209"/>
      <c r="W248" s="247"/>
      <c r="X248" s="307"/>
      <c r="Y248" s="307"/>
      <c r="Z248" s="320">
        <f>ROUND(V248*W248*X248*Y248,0)</f>
        <v>0</v>
      </c>
    </row>
    <row r="249" spans="1:26" ht="21.75" hidden="1" customHeight="1" outlineLevel="1">
      <c r="A249" s="543"/>
      <c r="B249" s="219" t="s">
        <v>272</v>
      </c>
      <c r="C249" s="205"/>
      <c r="D249" s="209"/>
      <c r="E249" s="247"/>
      <c r="F249" s="307"/>
      <c r="G249" s="307"/>
      <c r="H249" s="320">
        <f t="shared" ref="H249:H251" si="99">ROUND(D249*E249*F249*G249,0)</f>
        <v>0</v>
      </c>
      <c r="I249" s="478"/>
      <c r="J249" s="544"/>
      <c r="K249" s="219" t="s">
        <v>272</v>
      </c>
      <c r="L249" s="205"/>
      <c r="M249" s="209"/>
      <c r="N249" s="247"/>
      <c r="O249" s="307"/>
      <c r="P249" s="307"/>
      <c r="Q249" s="320">
        <f t="shared" ref="Q249:Q251" si="100">ROUND(M249*N249*O249*P249,0)</f>
        <v>0</v>
      </c>
      <c r="R249" s="478"/>
      <c r="S249" s="544"/>
      <c r="T249" s="219" t="s">
        <v>272</v>
      </c>
      <c r="U249" s="205"/>
      <c r="V249" s="209"/>
      <c r="W249" s="247"/>
      <c r="X249" s="307"/>
      <c r="Y249" s="307"/>
      <c r="Z249" s="320">
        <f t="shared" ref="Z249:Z251" si="101">ROUND(V249*W249*X249*Y249,0)</f>
        <v>0</v>
      </c>
    </row>
    <row r="250" spans="1:26" ht="21.75" hidden="1" customHeight="1" outlineLevel="1">
      <c r="A250" s="543"/>
      <c r="B250" s="219" t="s">
        <v>273</v>
      </c>
      <c r="C250" s="205"/>
      <c r="D250" s="209"/>
      <c r="E250" s="247"/>
      <c r="F250" s="307"/>
      <c r="G250" s="307"/>
      <c r="H250" s="320">
        <f t="shared" si="99"/>
        <v>0</v>
      </c>
      <c r="I250" s="478"/>
      <c r="J250" s="544"/>
      <c r="K250" s="219" t="s">
        <v>273</v>
      </c>
      <c r="L250" s="205"/>
      <c r="M250" s="209"/>
      <c r="N250" s="247"/>
      <c r="O250" s="307"/>
      <c r="P250" s="307"/>
      <c r="Q250" s="320">
        <f t="shared" si="100"/>
        <v>0</v>
      </c>
      <c r="R250" s="478"/>
      <c r="S250" s="544"/>
      <c r="T250" s="219" t="s">
        <v>273</v>
      </c>
      <c r="U250" s="205"/>
      <c r="V250" s="209"/>
      <c r="W250" s="247"/>
      <c r="X250" s="307"/>
      <c r="Y250" s="307"/>
      <c r="Z250" s="320">
        <f t="shared" si="101"/>
        <v>0</v>
      </c>
    </row>
    <row r="251" spans="1:26" ht="21.75" hidden="1" customHeight="1" outlineLevel="1">
      <c r="A251" s="543"/>
      <c r="B251" s="219" t="s">
        <v>276</v>
      </c>
      <c r="C251" s="304"/>
      <c r="D251" s="209"/>
      <c r="E251" s="247"/>
      <c r="F251" s="307"/>
      <c r="G251" s="307"/>
      <c r="H251" s="320">
        <f t="shared" si="99"/>
        <v>0</v>
      </c>
      <c r="I251" s="478"/>
      <c r="J251" s="544"/>
      <c r="K251" s="219" t="s">
        <v>276</v>
      </c>
      <c r="L251" s="304"/>
      <c r="M251" s="209"/>
      <c r="N251" s="247"/>
      <c r="O251" s="307"/>
      <c r="P251" s="307"/>
      <c r="Q251" s="320">
        <f t="shared" si="100"/>
        <v>0</v>
      </c>
      <c r="R251" s="478"/>
      <c r="S251" s="544"/>
      <c r="T251" s="219" t="s">
        <v>276</v>
      </c>
      <c r="U251" s="304"/>
      <c r="V251" s="209"/>
      <c r="W251" s="247"/>
      <c r="X251" s="307"/>
      <c r="Y251" s="307"/>
      <c r="Z251" s="320">
        <f t="shared" si="101"/>
        <v>0</v>
      </c>
    </row>
    <row r="252" spans="1:26" ht="21.75" hidden="1" customHeight="1" outlineLevel="1">
      <c r="A252" s="543"/>
      <c r="B252" s="308" t="s">
        <v>4</v>
      </c>
      <c r="C252" s="309"/>
      <c r="D252" s="310"/>
      <c r="E252" s="311"/>
      <c r="F252" s="312"/>
      <c r="G252" s="312"/>
      <c r="H252" s="310">
        <f>SUBTOTAL(9,H247:H251)</f>
        <v>0</v>
      </c>
      <c r="I252" s="477"/>
      <c r="J252" s="544"/>
      <c r="K252" s="308" t="s">
        <v>4</v>
      </c>
      <c r="L252" s="309"/>
      <c r="M252" s="310"/>
      <c r="N252" s="311"/>
      <c r="O252" s="312"/>
      <c r="P252" s="312"/>
      <c r="Q252" s="310">
        <f>SUBTOTAL(9,Q247:Q251)</f>
        <v>0</v>
      </c>
      <c r="R252" s="477"/>
      <c r="S252" s="544"/>
      <c r="T252" s="308" t="s">
        <v>4</v>
      </c>
      <c r="U252" s="309"/>
      <c r="V252" s="310"/>
      <c r="W252" s="311"/>
      <c r="X252" s="312"/>
      <c r="Y252" s="312"/>
      <c r="Z252" s="310">
        <f>SUBTOTAL(9,Z247:Z251)</f>
        <v>0</v>
      </c>
    </row>
    <row r="253" spans="1:26" ht="21.75" hidden="1" customHeight="1" outlineLevel="1">
      <c r="A253" s="543" t="s">
        <v>254</v>
      </c>
      <c r="B253" s="304" t="s">
        <v>213</v>
      </c>
      <c r="C253" s="303"/>
      <c r="D253" s="209"/>
      <c r="E253" s="210"/>
      <c r="F253" s="307"/>
      <c r="G253" s="307"/>
      <c r="H253" s="209"/>
      <c r="I253" s="477"/>
      <c r="J253" s="544" t="s">
        <v>254</v>
      </c>
      <c r="K253" s="304" t="s">
        <v>213</v>
      </c>
      <c r="L253" s="303"/>
      <c r="M253" s="209"/>
      <c r="N253" s="210"/>
      <c r="O253" s="307"/>
      <c r="P253" s="307"/>
      <c r="Q253" s="209"/>
      <c r="R253" s="477"/>
      <c r="S253" s="544" t="s">
        <v>254</v>
      </c>
      <c r="T253" s="304" t="s">
        <v>213</v>
      </c>
      <c r="U253" s="303"/>
      <c r="V253" s="209"/>
      <c r="W253" s="210"/>
      <c r="X253" s="307"/>
      <c r="Y253" s="307"/>
      <c r="Z253" s="209"/>
    </row>
    <row r="254" spans="1:26" ht="21.75" hidden="1" customHeight="1" outlineLevel="1">
      <c r="A254" s="543"/>
      <c r="B254" s="219" t="s">
        <v>208</v>
      </c>
      <c r="C254" s="205"/>
      <c r="D254" s="209"/>
      <c r="E254" s="247"/>
      <c r="F254" s="307"/>
      <c r="G254" s="307"/>
      <c r="H254" s="320">
        <f>ROUND(D254*E254*G254,0)</f>
        <v>0</v>
      </c>
      <c r="I254" s="478"/>
      <c r="J254" s="544"/>
      <c r="K254" s="219" t="s">
        <v>208</v>
      </c>
      <c r="L254" s="205"/>
      <c r="M254" s="209"/>
      <c r="N254" s="247"/>
      <c r="O254" s="307"/>
      <c r="P254" s="307"/>
      <c r="Q254" s="320">
        <f>ROUND(M254*N254*P254,0)</f>
        <v>0</v>
      </c>
      <c r="R254" s="478"/>
      <c r="S254" s="544"/>
      <c r="T254" s="219" t="s">
        <v>208</v>
      </c>
      <c r="U254" s="205"/>
      <c r="V254" s="209"/>
      <c r="W254" s="247"/>
      <c r="X254" s="307"/>
      <c r="Y254" s="307"/>
      <c r="Z254" s="320">
        <f>ROUND(V254*W254*Y254,0)</f>
        <v>0</v>
      </c>
    </row>
    <row r="255" spans="1:26" ht="21.75" hidden="1" customHeight="1" outlineLevel="1">
      <c r="A255" s="543"/>
      <c r="B255" s="219" t="s">
        <v>209</v>
      </c>
      <c r="C255" s="205"/>
      <c r="D255" s="209"/>
      <c r="E255" s="247"/>
      <c r="F255" s="307"/>
      <c r="G255" s="307"/>
      <c r="H255" s="320">
        <f>ROUND(D255*E255*F255*G255,0)</f>
        <v>0</v>
      </c>
      <c r="I255" s="478"/>
      <c r="J255" s="544"/>
      <c r="K255" s="219" t="s">
        <v>209</v>
      </c>
      <c r="L255" s="205"/>
      <c r="M255" s="209"/>
      <c r="N255" s="247"/>
      <c r="O255" s="307"/>
      <c r="P255" s="307"/>
      <c r="Q255" s="320">
        <f>ROUND(M255*N255*O255*P255,0)</f>
        <v>0</v>
      </c>
      <c r="R255" s="478"/>
      <c r="S255" s="544"/>
      <c r="T255" s="219" t="s">
        <v>209</v>
      </c>
      <c r="U255" s="205"/>
      <c r="V255" s="209"/>
      <c r="W255" s="247"/>
      <c r="X255" s="307"/>
      <c r="Y255" s="307"/>
      <c r="Z255" s="320">
        <f>ROUND(V255*W255*X255*Y255,0)</f>
        <v>0</v>
      </c>
    </row>
    <row r="256" spans="1:26" ht="21.75" hidden="1" customHeight="1" outlineLevel="1">
      <c r="A256" s="543"/>
      <c r="B256" s="219" t="s">
        <v>272</v>
      </c>
      <c r="C256" s="205"/>
      <c r="D256" s="209"/>
      <c r="E256" s="247"/>
      <c r="F256" s="307"/>
      <c r="G256" s="307"/>
      <c r="H256" s="320">
        <f t="shared" ref="H256:H258" si="102">ROUND(D256*E256*F256*G256,0)</f>
        <v>0</v>
      </c>
      <c r="I256" s="478"/>
      <c r="J256" s="544"/>
      <c r="K256" s="219" t="s">
        <v>272</v>
      </c>
      <c r="L256" s="205"/>
      <c r="M256" s="209"/>
      <c r="N256" s="247"/>
      <c r="O256" s="307"/>
      <c r="P256" s="307"/>
      <c r="Q256" s="320">
        <f t="shared" ref="Q256:Q258" si="103">ROUND(M256*N256*O256*P256,0)</f>
        <v>0</v>
      </c>
      <c r="R256" s="478"/>
      <c r="S256" s="544"/>
      <c r="T256" s="219" t="s">
        <v>272</v>
      </c>
      <c r="U256" s="205"/>
      <c r="V256" s="209"/>
      <c r="W256" s="247"/>
      <c r="X256" s="307"/>
      <c r="Y256" s="307"/>
      <c r="Z256" s="320">
        <f t="shared" ref="Z256:Z258" si="104">ROUND(V256*W256*X256*Y256,0)</f>
        <v>0</v>
      </c>
    </row>
    <row r="257" spans="1:26" ht="21.75" hidden="1" customHeight="1" outlineLevel="1">
      <c r="A257" s="543"/>
      <c r="B257" s="219" t="s">
        <v>273</v>
      </c>
      <c r="C257" s="205"/>
      <c r="D257" s="209"/>
      <c r="E257" s="247"/>
      <c r="F257" s="307"/>
      <c r="G257" s="307"/>
      <c r="H257" s="320">
        <f t="shared" si="102"/>
        <v>0</v>
      </c>
      <c r="I257" s="478"/>
      <c r="J257" s="544"/>
      <c r="K257" s="219" t="s">
        <v>273</v>
      </c>
      <c r="L257" s="205"/>
      <c r="M257" s="209"/>
      <c r="N257" s="247"/>
      <c r="O257" s="307"/>
      <c r="P257" s="307"/>
      <c r="Q257" s="320">
        <f t="shared" si="103"/>
        <v>0</v>
      </c>
      <c r="R257" s="478"/>
      <c r="S257" s="544"/>
      <c r="T257" s="219" t="s">
        <v>273</v>
      </c>
      <c r="U257" s="205"/>
      <c r="V257" s="209"/>
      <c r="W257" s="247"/>
      <c r="X257" s="307"/>
      <c r="Y257" s="307"/>
      <c r="Z257" s="320">
        <f t="shared" si="104"/>
        <v>0</v>
      </c>
    </row>
    <row r="258" spans="1:26" ht="21.75" hidden="1" customHeight="1" outlineLevel="1">
      <c r="A258" s="543"/>
      <c r="B258" s="219" t="s">
        <v>276</v>
      </c>
      <c r="C258" s="304"/>
      <c r="D258" s="209"/>
      <c r="E258" s="247"/>
      <c r="F258" s="307"/>
      <c r="G258" s="307"/>
      <c r="H258" s="320">
        <f t="shared" si="102"/>
        <v>0</v>
      </c>
      <c r="I258" s="478"/>
      <c r="J258" s="544"/>
      <c r="K258" s="219" t="s">
        <v>276</v>
      </c>
      <c r="L258" s="304"/>
      <c r="M258" s="209"/>
      <c r="N258" s="247"/>
      <c r="O258" s="307"/>
      <c r="P258" s="307"/>
      <c r="Q258" s="320">
        <f t="shared" si="103"/>
        <v>0</v>
      </c>
      <c r="R258" s="478"/>
      <c r="S258" s="544"/>
      <c r="T258" s="219" t="s">
        <v>276</v>
      </c>
      <c r="U258" s="304"/>
      <c r="V258" s="209"/>
      <c r="W258" s="247"/>
      <c r="X258" s="307"/>
      <c r="Y258" s="307"/>
      <c r="Z258" s="320">
        <f t="shared" si="104"/>
        <v>0</v>
      </c>
    </row>
    <row r="259" spans="1:26" ht="21.75" hidden="1" customHeight="1" outlineLevel="1">
      <c r="A259" s="543"/>
      <c r="B259" s="308" t="s">
        <v>4</v>
      </c>
      <c r="C259" s="309"/>
      <c r="D259" s="310"/>
      <c r="E259" s="311"/>
      <c r="F259" s="312"/>
      <c r="G259" s="312"/>
      <c r="H259" s="310">
        <f>SUBTOTAL(9,H254:H258)</f>
        <v>0</v>
      </c>
      <c r="I259" s="477"/>
      <c r="J259" s="544"/>
      <c r="K259" s="308" t="s">
        <v>4</v>
      </c>
      <c r="L259" s="309"/>
      <c r="M259" s="310"/>
      <c r="N259" s="311"/>
      <c r="O259" s="312"/>
      <c r="P259" s="312"/>
      <c r="Q259" s="310">
        <f>SUBTOTAL(9,Q254:Q258)</f>
        <v>0</v>
      </c>
      <c r="R259" s="477"/>
      <c r="S259" s="544"/>
      <c r="T259" s="308" t="s">
        <v>4</v>
      </c>
      <c r="U259" s="309"/>
      <c r="V259" s="310"/>
      <c r="W259" s="311"/>
      <c r="X259" s="312"/>
      <c r="Y259" s="312"/>
      <c r="Z259" s="310">
        <f>SUBTOTAL(9,Z254:Z258)</f>
        <v>0</v>
      </c>
    </row>
    <row r="260" spans="1:26" ht="33.75" hidden="1" customHeight="1" outlineLevel="1">
      <c r="A260" s="543" t="s">
        <v>255</v>
      </c>
      <c r="B260" s="304" t="s">
        <v>213</v>
      </c>
      <c r="C260" s="303"/>
      <c r="D260" s="209"/>
      <c r="E260" s="210"/>
      <c r="F260" s="307"/>
      <c r="G260" s="307"/>
      <c r="H260" s="209"/>
      <c r="I260" s="477"/>
      <c r="J260" s="544" t="s">
        <v>255</v>
      </c>
      <c r="K260" s="304" t="s">
        <v>213</v>
      </c>
      <c r="L260" s="303"/>
      <c r="M260" s="209"/>
      <c r="N260" s="210"/>
      <c r="O260" s="307"/>
      <c r="P260" s="307"/>
      <c r="Q260" s="209"/>
      <c r="R260" s="477"/>
      <c r="S260" s="544" t="s">
        <v>255</v>
      </c>
      <c r="T260" s="304" t="s">
        <v>213</v>
      </c>
      <c r="U260" s="303"/>
      <c r="V260" s="209"/>
      <c r="W260" s="210"/>
      <c r="X260" s="307"/>
      <c r="Y260" s="307"/>
      <c r="Z260" s="209"/>
    </row>
    <row r="261" spans="1:26" ht="21.75" hidden="1" customHeight="1" outlineLevel="1">
      <c r="A261" s="543"/>
      <c r="B261" s="219" t="s">
        <v>208</v>
      </c>
      <c r="C261" s="205"/>
      <c r="D261" s="209"/>
      <c r="E261" s="247"/>
      <c r="F261" s="307"/>
      <c r="G261" s="307"/>
      <c r="H261" s="320">
        <f>ROUND(D261*E261*G261,0)</f>
        <v>0</v>
      </c>
      <c r="I261" s="478"/>
      <c r="J261" s="544"/>
      <c r="K261" s="219" t="s">
        <v>208</v>
      </c>
      <c r="L261" s="205"/>
      <c r="M261" s="209"/>
      <c r="N261" s="247"/>
      <c r="O261" s="307"/>
      <c r="P261" s="307"/>
      <c r="Q261" s="320">
        <f>ROUND(M261*N261*P261,0)</f>
        <v>0</v>
      </c>
      <c r="R261" s="478"/>
      <c r="S261" s="544"/>
      <c r="T261" s="219" t="s">
        <v>208</v>
      </c>
      <c r="U261" s="205"/>
      <c r="V261" s="209"/>
      <c r="W261" s="247"/>
      <c r="X261" s="307"/>
      <c r="Y261" s="307"/>
      <c r="Z261" s="320">
        <f>ROUND(V261*W261*Y261,0)</f>
        <v>0</v>
      </c>
    </row>
    <row r="262" spans="1:26" ht="21.75" hidden="1" customHeight="1" outlineLevel="1">
      <c r="A262" s="543"/>
      <c r="B262" s="219" t="s">
        <v>209</v>
      </c>
      <c r="C262" s="205"/>
      <c r="D262" s="209"/>
      <c r="E262" s="247"/>
      <c r="F262" s="307"/>
      <c r="G262" s="307"/>
      <c r="H262" s="320">
        <f>ROUND(D262*E262*F262*G262,0)</f>
        <v>0</v>
      </c>
      <c r="I262" s="478"/>
      <c r="J262" s="544"/>
      <c r="K262" s="219" t="s">
        <v>209</v>
      </c>
      <c r="L262" s="205"/>
      <c r="M262" s="209"/>
      <c r="N262" s="247"/>
      <c r="O262" s="307"/>
      <c r="P262" s="307"/>
      <c r="Q262" s="320">
        <f>ROUND(M262*N262*O262*P262,0)</f>
        <v>0</v>
      </c>
      <c r="R262" s="478"/>
      <c r="S262" s="544"/>
      <c r="T262" s="219" t="s">
        <v>209</v>
      </c>
      <c r="U262" s="205"/>
      <c r="V262" s="209"/>
      <c r="W262" s="247"/>
      <c r="X262" s="307"/>
      <c r="Y262" s="307"/>
      <c r="Z262" s="320">
        <f>ROUND(V262*W262*X262*Y262,0)</f>
        <v>0</v>
      </c>
    </row>
    <row r="263" spans="1:26" ht="21.75" hidden="1" customHeight="1" outlineLevel="1">
      <c r="A263" s="543"/>
      <c r="B263" s="219" t="s">
        <v>272</v>
      </c>
      <c r="C263" s="205"/>
      <c r="D263" s="209"/>
      <c r="E263" s="247"/>
      <c r="F263" s="307"/>
      <c r="G263" s="307"/>
      <c r="H263" s="320">
        <f t="shared" ref="H263:H265" si="105">ROUND(D263*E263*F263*G263,0)</f>
        <v>0</v>
      </c>
      <c r="I263" s="478"/>
      <c r="J263" s="544"/>
      <c r="K263" s="219" t="s">
        <v>272</v>
      </c>
      <c r="L263" s="205"/>
      <c r="M263" s="209"/>
      <c r="N263" s="247"/>
      <c r="O263" s="307"/>
      <c r="P263" s="307"/>
      <c r="Q263" s="320">
        <f t="shared" ref="Q263:Q265" si="106">ROUND(M263*N263*O263*P263,0)</f>
        <v>0</v>
      </c>
      <c r="R263" s="478"/>
      <c r="S263" s="544"/>
      <c r="T263" s="219" t="s">
        <v>272</v>
      </c>
      <c r="U263" s="205"/>
      <c r="V263" s="209"/>
      <c r="W263" s="247"/>
      <c r="X263" s="307"/>
      <c r="Y263" s="307"/>
      <c r="Z263" s="320">
        <f t="shared" ref="Z263:Z265" si="107">ROUND(V263*W263*X263*Y263,0)</f>
        <v>0</v>
      </c>
    </row>
    <row r="264" spans="1:26" ht="21.75" hidden="1" customHeight="1" outlineLevel="1">
      <c r="A264" s="543"/>
      <c r="B264" s="219" t="s">
        <v>273</v>
      </c>
      <c r="C264" s="205"/>
      <c r="D264" s="209"/>
      <c r="E264" s="247"/>
      <c r="F264" s="307"/>
      <c r="G264" s="307"/>
      <c r="H264" s="320">
        <f t="shared" si="105"/>
        <v>0</v>
      </c>
      <c r="I264" s="478"/>
      <c r="J264" s="544"/>
      <c r="K264" s="219" t="s">
        <v>273</v>
      </c>
      <c r="L264" s="205"/>
      <c r="M264" s="209"/>
      <c r="N264" s="247"/>
      <c r="O264" s="307"/>
      <c r="P264" s="307"/>
      <c r="Q264" s="320">
        <f t="shared" si="106"/>
        <v>0</v>
      </c>
      <c r="R264" s="478"/>
      <c r="S264" s="544"/>
      <c r="T264" s="219" t="s">
        <v>273</v>
      </c>
      <c r="U264" s="205"/>
      <c r="V264" s="209"/>
      <c r="W264" s="247"/>
      <c r="X264" s="307"/>
      <c r="Y264" s="307"/>
      <c r="Z264" s="320">
        <f t="shared" si="107"/>
        <v>0</v>
      </c>
    </row>
    <row r="265" spans="1:26" ht="21.75" hidden="1" customHeight="1" outlineLevel="1">
      <c r="A265" s="543"/>
      <c r="B265" s="219" t="s">
        <v>276</v>
      </c>
      <c r="C265" s="304"/>
      <c r="D265" s="209"/>
      <c r="E265" s="247"/>
      <c r="F265" s="307"/>
      <c r="G265" s="307"/>
      <c r="H265" s="320">
        <f t="shared" si="105"/>
        <v>0</v>
      </c>
      <c r="I265" s="478"/>
      <c r="J265" s="544"/>
      <c r="K265" s="219" t="s">
        <v>276</v>
      </c>
      <c r="L265" s="304"/>
      <c r="M265" s="209"/>
      <c r="N265" s="247"/>
      <c r="O265" s="307"/>
      <c r="P265" s="307"/>
      <c r="Q265" s="320">
        <f t="shared" si="106"/>
        <v>0</v>
      </c>
      <c r="R265" s="478"/>
      <c r="S265" s="544"/>
      <c r="T265" s="219" t="s">
        <v>276</v>
      </c>
      <c r="U265" s="304"/>
      <c r="V265" s="209"/>
      <c r="W265" s="247"/>
      <c r="X265" s="307"/>
      <c r="Y265" s="307"/>
      <c r="Z265" s="320">
        <f t="shared" si="107"/>
        <v>0</v>
      </c>
    </row>
    <row r="266" spans="1:26" ht="21.75" hidden="1" customHeight="1" outlineLevel="1">
      <c r="A266" s="543"/>
      <c r="B266" s="308" t="s">
        <v>4</v>
      </c>
      <c r="C266" s="309"/>
      <c r="D266" s="310"/>
      <c r="E266" s="311"/>
      <c r="F266" s="312"/>
      <c r="G266" s="312"/>
      <c r="H266" s="310">
        <f>SUBTOTAL(9,H261:H265)</f>
        <v>0</v>
      </c>
      <c r="I266" s="477"/>
      <c r="J266" s="544"/>
      <c r="K266" s="308" t="s">
        <v>4</v>
      </c>
      <c r="L266" s="309"/>
      <c r="M266" s="310"/>
      <c r="N266" s="311"/>
      <c r="O266" s="312"/>
      <c r="P266" s="312"/>
      <c r="Q266" s="310">
        <f>SUBTOTAL(9,Q261:Q265)</f>
        <v>0</v>
      </c>
      <c r="R266" s="477"/>
      <c r="S266" s="544"/>
      <c r="T266" s="308" t="s">
        <v>4</v>
      </c>
      <c r="U266" s="309"/>
      <c r="V266" s="310"/>
      <c r="W266" s="311"/>
      <c r="X266" s="312"/>
      <c r="Y266" s="312"/>
      <c r="Z266" s="310">
        <f>SUBTOTAL(9,Z261:Z265)</f>
        <v>0</v>
      </c>
    </row>
    <row r="267" spans="1:26" ht="33.75" hidden="1" customHeight="1" outlineLevel="1">
      <c r="A267" s="543" t="s">
        <v>256</v>
      </c>
      <c r="B267" s="304" t="s">
        <v>213</v>
      </c>
      <c r="C267" s="303"/>
      <c r="D267" s="209"/>
      <c r="E267" s="210"/>
      <c r="F267" s="307"/>
      <c r="G267" s="307"/>
      <c r="H267" s="209"/>
      <c r="I267" s="477"/>
      <c r="J267" s="544" t="s">
        <v>256</v>
      </c>
      <c r="K267" s="304" t="s">
        <v>213</v>
      </c>
      <c r="L267" s="303"/>
      <c r="M267" s="209"/>
      <c r="N267" s="210"/>
      <c r="O267" s="307"/>
      <c r="P267" s="307"/>
      <c r="Q267" s="209"/>
      <c r="R267" s="477"/>
      <c r="S267" s="544" t="s">
        <v>256</v>
      </c>
      <c r="T267" s="304" t="s">
        <v>213</v>
      </c>
      <c r="U267" s="303"/>
      <c r="V267" s="209"/>
      <c r="W267" s="210"/>
      <c r="X267" s="307"/>
      <c r="Y267" s="307"/>
      <c r="Z267" s="209"/>
    </row>
    <row r="268" spans="1:26" ht="21.75" hidden="1" customHeight="1" outlineLevel="1">
      <c r="A268" s="543"/>
      <c r="B268" s="219" t="s">
        <v>208</v>
      </c>
      <c r="C268" s="205"/>
      <c r="D268" s="209"/>
      <c r="E268" s="247"/>
      <c r="F268" s="307"/>
      <c r="G268" s="307"/>
      <c r="H268" s="320">
        <f>ROUND(D268*E268*G268,0)</f>
        <v>0</v>
      </c>
      <c r="I268" s="478"/>
      <c r="J268" s="544"/>
      <c r="K268" s="219" t="s">
        <v>208</v>
      </c>
      <c r="L268" s="205"/>
      <c r="M268" s="209"/>
      <c r="N268" s="247"/>
      <c r="O268" s="307"/>
      <c r="P268" s="307"/>
      <c r="Q268" s="320">
        <f>ROUND(M268*N268*P268,0)</f>
        <v>0</v>
      </c>
      <c r="R268" s="478"/>
      <c r="S268" s="544"/>
      <c r="T268" s="219" t="s">
        <v>208</v>
      </c>
      <c r="U268" s="205"/>
      <c r="V268" s="209"/>
      <c r="W268" s="247"/>
      <c r="X268" s="307"/>
      <c r="Y268" s="307"/>
      <c r="Z268" s="320">
        <f>ROUND(V268*W268*Y268,0)</f>
        <v>0</v>
      </c>
    </row>
    <row r="269" spans="1:26" ht="21.75" hidden="1" customHeight="1" outlineLevel="1">
      <c r="A269" s="543"/>
      <c r="B269" s="219" t="s">
        <v>209</v>
      </c>
      <c r="C269" s="205"/>
      <c r="D269" s="209"/>
      <c r="E269" s="247"/>
      <c r="F269" s="307"/>
      <c r="G269" s="307"/>
      <c r="H269" s="320">
        <f>ROUND(D269*E269*F269*G269,0)</f>
        <v>0</v>
      </c>
      <c r="I269" s="478"/>
      <c r="J269" s="544"/>
      <c r="K269" s="219" t="s">
        <v>209</v>
      </c>
      <c r="L269" s="205"/>
      <c r="M269" s="209"/>
      <c r="N269" s="247"/>
      <c r="O269" s="307"/>
      <c r="P269" s="307"/>
      <c r="Q269" s="320">
        <f>ROUND(M269*N269*O269*P269,0)</f>
        <v>0</v>
      </c>
      <c r="R269" s="478"/>
      <c r="S269" s="544"/>
      <c r="T269" s="219" t="s">
        <v>209</v>
      </c>
      <c r="U269" s="205"/>
      <c r="V269" s="209"/>
      <c r="W269" s="247"/>
      <c r="X269" s="307"/>
      <c r="Y269" s="307"/>
      <c r="Z269" s="320">
        <f>ROUND(V269*W269*X269*Y269,0)</f>
        <v>0</v>
      </c>
    </row>
    <row r="270" spans="1:26" ht="21.75" hidden="1" customHeight="1" outlineLevel="1">
      <c r="A270" s="543"/>
      <c r="B270" s="219" t="s">
        <v>272</v>
      </c>
      <c r="C270" s="205"/>
      <c r="D270" s="209"/>
      <c r="E270" s="247"/>
      <c r="F270" s="307"/>
      <c r="G270" s="307"/>
      <c r="H270" s="320">
        <f t="shared" ref="H270:H272" si="108">ROUND(D270*E270*F270*G270,0)</f>
        <v>0</v>
      </c>
      <c r="I270" s="478"/>
      <c r="J270" s="544"/>
      <c r="K270" s="219" t="s">
        <v>272</v>
      </c>
      <c r="L270" s="205"/>
      <c r="M270" s="209"/>
      <c r="N270" s="247"/>
      <c r="O270" s="307"/>
      <c r="P270" s="307"/>
      <c r="Q270" s="320">
        <f t="shared" ref="Q270:Q272" si="109">ROUND(M270*N270*O270*P270,0)</f>
        <v>0</v>
      </c>
      <c r="R270" s="478"/>
      <c r="S270" s="544"/>
      <c r="T270" s="219" t="s">
        <v>272</v>
      </c>
      <c r="U270" s="205"/>
      <c r="V270" s="209"/>
      <c r="W270" s="247"/>
      <c r="X270" s="307"/>
      <c r="Y270" s="307"/>
      <c r="Z270" s="320">
        <f t="shared" ref="Z270:Z272" si="110">ROUND(V270*W270*X270*Y270,0)</f>
        <v>0</v>
      </c>
    </row>
    <row r="271" spans="1:26" ht="21.75" hidden="1" customHeight="1" outlineLevel="1">
      <c r="A271" s="543"/>
      <c r="B271" s="219" t="s">
        <v>273</v>
      </c>
      <c r="C271" s="205"/>
      <c r="D271" s="209"/>
      <c r="E271" s="247"/>
      <c r="F271" s="307"/>
      <c r="G271" s="307"/>
      <c r="H271" s="320">
        <f t="shared" si="108"/>
        <v>0</v>
      </c>
      <c r="I271" s="478"/>
      <c r="J271" s="544"/>
      <c r="K271" s="219" t="s">
        <v>273</v>
      </c>
      <c r="L271" s="205"/>
      <c r="M271" s="209"/>
      <c r="N271" s="247"/>
      <c r="O271" s="307"/>
      <c r="P271" s="307"/>
      <c r="Q271" s="320">
        <f t="shared" si="109"/>
        <v>0</v>
      </c>
      <c r="R271" s="478"/>
      <c r="S271" s="544"/>
      <c r="T271" s="219" t="s">
        <v>273</v>
      </c>
      <c r="U271" s="205"/>
      <c r="V271" s="209"/>
      <c r="W271" s="247"/>
      <c r="X271" s="307"/>
      <c r="Y271" s="307"/>
      <c r="Z271" s="320">
        <f t="shared" si="110"/>
        <v>0</v>
      </c>
    </row>
    <row r="272" spans="1:26" ht="21.75" hidden="1" customHeight="1" outlineLevel="1">
      <c r="A272" s="543"/>
      <c r="B272" s="219" t="s">
        <v>276</v>
      </c>
      <c r="C272" s="304"/>
      <c r="D272" s="209"/>
      <c r="E272" s="247"/>
      <c r="F272" s="307"/>
      <c r="G272" s="307"/>
      <c r="H272" s="320">
        <f t="shared" si="108"/>
        <v>0</v>
      </c>
      <c r="I272" s="478"/>
      <c r="J272" s="544"/>
      <c r="K272" s="219" t="s">
        <v>276</v>
      </c>
      <c r="L272" s="304"/>
      <c r="M272" s="209"/>
      <c r="N272" s="247"/>
      <c r="O272" s="307"/>
      <c r="P272" s="307"/>
      <c r="Q272" s="320">
        <f t="shared" si="109"/>
        <v>0</v>
      </c>
      <c r="R272" s="478"/>
      <c r="S272" s="544"/>
      <c r="T272" s="219" t="s">
        <v>276</v>
      </c>
      <c r="U272" s="304"/>
      <c r="V272" s="209"/>
      <c r="W272" s="247"/>
      <c r="X272" s="307"/>
      <c r="Y272" s="307"/>
      <c r="Z272" s="320">
        <f t="shared" si="110"/>
        <v>0</v>
      </c>
    </row>
    <row r="273" spans="1:26" ht="21.75" hidden="1" customHeight="1" outlineLevel="1">
      <c r="A273" s="543"/>
      <c r="B273" s="308" t="s">
        <v>4</v>
      </c>
      <c r="C273" s="309"/>
      <c r="D273" s="310"/>
      <c r="E273" s="311"/>
      <c r="F273" s="312"/>
      <c r="G273" s="312"/>
      <c r="H273" s="310">
        <f>SUBTOTAL(9,H268:H272)</f>
        <v>0</v>
      </c>
      <c r="I273" s="477"/>
      <c r="J273" s="544"/>
      <c r="K273" s="308" t="s">
        <v>4</v>
      </c>
      <c r="L273" s="309"/>
      <c r="M273" s="310"/>
      <c r="N273" s="311"/>
      <c r="O273" s="312"/>
      <c r="P273" s="312"/>
      <c r="Q273" s="310">
        <f>SUBTOTAL(9,Q268:Q272)</f>
        <v>0</v>
      </c>
      <c r="R273" s="477"/>
      <c r="S273" s="544"/>
      <c r="T273" s="308" t="s">
        <v>4</v>
      </c>
      <c r="U273" s="309"/>
      <c r="V273" s="310"/>
      <c r="W273" s="311"/>
      <c r="X273" s="312"/>
      <c r="Y273" s="312"/>
      <c r="Z273" s="310">
        <f>SUBTOTAL(9,Z268:Z272)</f>
        <v>0</v>
      </c>
    </row>
    <row r="274" spans="1:26" ht="33.75" hidden="1" customHeight="1" outlineLevel="1">
      <c r="A274" s="543" t="s">
        <v>257</v>
      </c>
      <c r="B274" s="304" t="s">
        <v>213</v>
      </c>
      <c r="C274" s="303"/>
      <c r="D274" s="209"/>
      <c r="E274" s="210"/>
      <c r="F274" s="307"/>
      <c r="G274" s="307"/>
      <c r="H274" s="209"/>
      <c r="I274" s="477"/>
      <c r="J274" s="544" t="s">
        <v>257</v>
      </c>
      <c r="K274" s="304" t="s">
        <v>213</v>
      </c>
      <c r="L274" s="303"/>
      <c r="M274" s="209"/>
      <c r="N274" s="210"/>
      <c r="O274" s="307"/>
      <c r="P274" s="307"/>
      <c r="Q274" s="209"/>
      <c r="R274" s="477"/>
      <c r="S274" s="544" t="s">
        <v>257</v>
      </c>
      <c r="T274" s="304" t="s">
        <v>213</v>
      </c>
      <c r="U274" s="303"/>
      <c r="V274" s="209"/>
      <c r="W274" s="210"/>
      <c r="X274" s="307"/>
      <c r="Y274" s="307"/>
      <c r="Z274" s="209"/>
    </row>
    <row r="275" spans="1:26" ht="21.75" hidden="1" customHeight="1" outlineLevel="1">
      <c r="A275" s="543"/>
      <c r="B275" s="219" t="s">
        <v>208</v>
      </c>
      <c r="C275" s="205"/>
      <c r="D275" s="209"/>
      <c r="E275" s="247"/>
      <c r="F275" s="307"/>
      <c r="G275" s="307"/>
      <c r="H275" s="320">
        <f>ROUND(D275*E275*G275,0)</f>
        <v>0</v>
      </c>
      <c r="I275" s="478"/>
      <c r="J275" s="544"/>
      <c r="K275" s="219" t="s">
        <v>208</v>
      </c>
      <c r="L275" s="205"/>
      <c r="M275" s="209"/>
      <c r="N275" s="247"/>
      <c r="O275" s="307"/>
      <c r="P275" s="307"/>
      <c r="Q275" s="320">
        <f>ROUND(M275*N275*P275,0)</f>
        <v>0</v>
      </c>
      <c r="R275" s="478"/>
      <c r="S275" s="544"/>
      <c r="T275" s="219" t="s">
        <v>208</v>
      </c>
      <c r="U275" s="205"/>
      <c r="V275" s="209"/>
      <c r="W275" s="247"/>
      <c r="X275" s="307"/>
      <c r="Y275" s="307"/>
      <c r="Z275" s="320">
        <f>ROUND(V275*W275*Y275,0)</f>
        <v>0</v>
      </c>
    </row>
    <row r="276" spans="1:26" ht="21.75" hidden="1" customHeight="1" outlineLevel="1">
      <c r="A276" s="543"/>
      <c r="B276" s="219" t="s">
        <v>209</v>
      </c>
      <c r="C276" s="205"/>
      <c r="D276" s="209"/>
      <c r="E276" s="247"/>
      <c r="F276" s="307"/>
      <c r="G276" s="307"/>
      <c r="H276" s="320">
        <f>ROUND(D276*E276*F276*G276,0)</f>
        <v>0</v>
      </c>
      <c r="I276" s="478"/>
      <c r="J276" s="544"/>
      <c r="K276" s="219" t="s">
        <v>209</v>
      </c>
      <c r="L276" s="205"/>
      <c r="M276" s="209"/>
      <c r="N276" s="247"/>
      <c r="O276" s="307"/>
      <c r="P276" s="307"/>
      <c r="Q276" s="320">
        <f>ROUND(M276*N276*O276*P276,0)</f>
        <v>0</v>
      </c>
      <c r="R276" s="478"/>
      <c r="S276" s="544"/>
      <c r="T276" s="219" t="s">
        <v>209</v>
      </c>
      <c r="U276" s="205"/>
      <c r="V276" s="209"/>
      <c r="W276" s="247"/>
      <c r="X276" s="307"/>
      <c r="Y276" s="307"/>
      <c r="Z276" s="320">
        <f>ROUND(V276*W276*X276*Y276,0)</f>
        <v>0</v>
      </c>
    </row>
    <row r="277" spans="1:26" ht="21.75" hidden="1" customHeight="1" outlineLevel="1">
      <c r="A277" s="543"/>
      <c r="B277" s="219" t="s">
        <v>272</v>
      </c>
      <c r="C277" s="205"/>
      <c r="D277" s="209"/>
      <c r="E277" s="247"/>
      <c r="F277" s="307"/>
      <c r="G277" s="307"/>
      <c r="H277" s="320">
        <f t="shared" ref="H277:H279" si="111">ROUND(D277*E277*F277*G277,0)</f>
        <v>0</v>
      </c>
      <c r="I277" s="478"/>
      <c r="J277" s="544"/>
      <c r="K277" s="219" t="s">
        <v>272</v>
      </c>
      <c r="L277" s="205"/>
      <c r="M277" s="209"/>
      <c r="N277" s="247"/>
      <c r="O277" s="307"/>
      <c r="P277" s="307"/>
      <c r="Q277" s="320">
        <f t="shared" ref="Q277:Q279" si="112">ROUND(M277*N277*O277*P277,0)</f>
        <v>0</v>
      </c>
      <c r="R277" s="478"/>
      <c r="S277" s="544"/>
      <c r="T277" s="219" t="s">
        <v>272</v>
      </c>
      <c r="U277" s="205"/>
      <c r="V277" s="209"/>
      <c r="W277" s="247"/>
      <c r="X277" s="307"/>
      <c r="Y277" s="307"/>
      <c r="Z277" s="320">
        <f t="shared" ref="Z277:Z279" si="113">ROUND(V277*W277*X277*Y277,0)</f>
        <v>0</v>
      </c>
    </row>
    <row r="278" spans="1:26" ht="21.75" hidden="1" customHeight="1" outlineLevel="1">
      <c r="A278" s="543"/>
      <c r="B278" s="219" t="s">
        <v>273</v>
      </c>
      <c r="C278" s="205"/>
      <c r="D278" s="209"/>
      <c r="E278" s="247"/>
      <c r="F278" s="307"/>
      <c r="G278" s="307"/>
      <c r="H278" s="320">
        <f t="shared" si="111"/>
        <v>0</v>
      </c>
      <c r="I278" s="478"/>
      <c r="J278" s="544"/>
      <c r="K278" s="219" t="s">
        <v>273</v>
      </c>
      <c r="L278" s="205"/>
      <c r="M278" s="209"/>
      <c r="N278" s="247"/>
      <c r="O278" s="307"/>
      <c r="P278" s="307"/>
      <c r="Q278" s="320">
        <f t="shared" si="112"/>
        <v>0</v>
      </c>
      <c r="R278" s="478"/>
      <c r="S278" s="544"/>
      <c r="T278" s="219" t="s">
        <v>273</v>
      </c>
      <c r="U278" s="205"/>
      <c r="V278" s="209"/>
      <c r="W278" s="247"/>
      <c r="X278" s="307"/>
      <c r="Y278" s="307"/>
      <c r="Z278" s="320">
        <f t="shared" si="113"/>
        <v>0</v>
      </c>
    </row>
    <row r="279" spans="1:26" ht="21.75" hidden="1" customHeight="1" outlineLevel="1">
      <c r="A279" s="543"/>
      <c r="B279" s="219" t="s">
        <v>276</v>
      </c>
      <c r="C279" s="304"/>
      <c r="D279" s="209"/>
      <c r="E279" s="247"/>
      <c r="F279" s="307"/>
      <c r="G279" s="307"/>
      <c r="H279" s="320">
        <f t="shared" si="111"/>
        <v>0</v>
      </c>
      <c r="I279" s="478"/>
      <c r="J279" s="544"/>
      <c r="K279" s="219" t="s">
        <v>276</v>
      </c>
      <c r="L279" s="304"/>
      <c r="M279" s="209"/>
      <c r="N279" s="247"/>
      <c r="O279" s="307"/>
      <c r="P279" s="307"/>
      <c r="Q279" s="320">
        <f t="shared" si="112"/>
        <v>0</v>
      </c>
      <c r="R279" s="478"/>
      <c r="S279" s="544"/>
      <c r="T279" s="219" t="s">
        <v>276</v>
      </c>
      <c r="U279" s="304"/>
      <c r="V279" s="209"/>
      <c r="W279" s="247"/>
      <c r="X279" s="307"/>
      <c r="Y279" s="307"/>
      <c r="Z279" s="320">
        <f t="shared" si="113"/>
        <v>0</v>
      </c>
    </row>
    <row r="280" spans="1:26" ht="21.75" hidden="1" customHeight="1" outlineLevel="1">
      <c r="A280" s="543"/>
      <c r="B280" s="219" t="s">
        <v>4</v>
      </c>
      <c r="C280" s="205"/>
      <c r="D280" s="209"/>
      <c r="E280" s="247"/>
      <c r="F280" s="307"/>
      <c r="G280" s="307"/>
      <c r="H280" s="209">
        <f>SUBTOTAL(9,H275:H279)</f>
        <v>0</v>
      </c>
      <c r="I280" s="477"/>
      <c r="J280" s="544"/>
      <c r="K280" s="219" t="s">
        <v>4</v>
      </c>
      <c r="L280" s="205"/>
      <c r="M280" s="209"/>
      <c r="N280" s="247"/>
      <c r="O280" s="307"/>
      <c r="P280" s="307"/>
      <c r="Q280" s="209">
        <f>SUBTOTAL(9,Q275:Q279)</f>
        <v>0</v>
      </c>
      <c r="R280" s="477"/>
      <c r="S280" s="544"/>
      <c r="T280" s="219" t="s">
        <v>4</v>
      </c>
      <c r="U280" s="205"/>
      <c r="V280" s="209"/>
      <c r="W280" s="247"/>
      <c r="X280" s="307"/>
      <c r="Y280" s="307"/>
      <c r="Z280" s="209">
        <f>SUBTOTAL(9,Z275:Z279)</f>
        <v>0</v>
      </c>
    </row>
    <row r="281" spans="1:26" ht="33.75" hidden="1" customHeight="1" outlineLevel="1">
      <c r="A281" s="543" t="s">
        <v>258</v>
      </c>
      <c r="B281" s="304" t="s">
        <v>213</v>
      </c>
      <c r="C281" s="303"/>
      <c r="D281" s="209"/>
      <c r="E281" s="210"/>
      <c r="F281" s="307"/>
      <c r="G281" s="307"/>
      <c r="H281" s="209"/>
      <c r="I281" s="477"/>
      <c r="J281" s="544" t="s">
        <v>258</v>
      </c>
      <c r="K281" s="304" t="s">
        <v>213</v>
      </c>
      <c r="L281" s="303"/>
      <c r="M281" s="209"/>
      <c r="N281" s="210"/>
      <c r="O281" s="307"/>
      <c r="P281" s="307"/>
      <c r="Q281" s="209"/>
      <c r="R281" s="477"/>
      <c r="S281" s="544" t="s">
        <v>258</v>
      </c>
      <c r="T281" s="304" t="s">
        <v>213</v>
      </c>
      <c r="U281" s="303"/>
      <c r="V281" s="209"/>
      <c r="W281" s="210"/>
      <c r="X281" s="307"/>
      <c r="Y281" s="307"/>
      <c r="Z281" s="209"/>
    </row>
    <row r="282" spans="1:26" ht="21.75" hidden="1" customHeight="1" outlineLevel="1">
      <c r="A282" s="543"/>
      <c r="B282" s="219" t="s">
        <v>208</v>
      </c>
      <c r="C282" s="205"/>
      <c r="D282" s="209"/>
      <c r="E282" s="247"/>
      <c r="F282" s="307"/>
      <c r="G282" s="307"/>
      <c r="H282" s="320">
        <f>ROUND(D282*E282*G282,0)</f>
        <v>0</v>
      </c>
      <c r="I282" s="478"/>
      <c r="J282" s="544"/>
      <c r="K282" s="219" t="s">
        <v>208</v>
      </c>
      <c r="L282" s="205"/>
      <c r="M282" s="209"/>
      <c r="N282" s="247"/>
      <c r="O282" s="307"/>
      <c r="P282" s="307"/>
      <c r="Q282" s="320">
        <f>ROUND(M282*N282*P282,0)</f>
        <v>0</v>
      </c>
      <c r="R282" s="478"/>
      <c r="S282" s="544"/>
      <c r="T282" s="219" t="s">
        <v>208</v>
      </c>
      <c r="U282" s="205"/>
      <c r="V282" s="209"/>
      <c r="W282" s="247"/>
      <c r="X282" s="307"/>
      <c r="Y282" s="307"/>
      <c r="Z282" s="320">
        <f>ROUND(V282*W282*Y282,0)</f>
        <v>0</v>
      </c>
    </row>
    <row r="283" spans="1:26" ht="21.75" hidden="1" customHeight="1" outlineLevel="1">
      <c r="A283" s="543"/>
      <c r="B283" s="219" t="s">
        <v>209</v>
      </c>
      <c r="C283" s="205"/>
      <c r="D283" s="209"/>
      <c r="E283" s="247"/>
      <c r="F283" s="307"/>
      <c r="G283" s="307"/>
      <c r="H283" s="320">
        <f>ROUND(D283*E283*F283*G283,0)</f>
        <v>0</v>
      </c>
      <c r="I283" s="478"/>
      <c r="J283" s="544"/>
      <c r="K283" s="219" t="s">
        <v>209</v>
      </c>
      <c r="L283" s="205"/>
      <c r="M283" s="209"/>
      <c r="N283" s="247"/>
      <c r="O283" s="307"/>
      <c r="P283" s="307"/>
      <c r="Q283" s="320">
        <f>ROUND(M283*N283*O283*P283,0)</f>
        <v>0</v>
      </c>
      <c r="R283" s="478"/>
      <c r="S283" s="544"/>
      <c r="T283" s="219" t="s">
        <v>209</v>
      </c>
      <c r="U283" s="205"/>
      <c r="V283" s="209"/>
      <c r="W283" s="247"/>
      <c r="X283" s="307"/>
      <c r="Y283" s="307"/>
      <c r="Z283" s="320">
        <f>ROUND(V283*W283*X283*Y283,0)</f>
        <v>0</v>
      </c>
    </row>
    <row r="284" spans="1:26" ht="21.75" hidden="1" customHeight="1" outlineLevel="1">
      <c r="A284" s="543"/>
      <c r="B284" s="219" t="s">
        <v>272</v>
      </c>
      <c r="C284" s="205"/>
      <c r="D284" s="209"/>
      <c r="E284" s="247"/>
      <c r="F284" s="307"/>
      <c r="G284" s="307"/>
      <c r="H284" s="320">
        <f t="shared" ref="H284:H286" si="114">ROUND(D284*E284*F284*G284,0)</f>
        <v>0</v>
      </c>
      <c r="I284" s="478"/>
      <c r="J284" s="544"/>
      <c r="K284" s="219" t="s">
        <v>272</v>
      </c>
      <c r="L284" s="205"/>
      <c r="M284" s="209"/>
      <c r="N284" s="247"/>
      <c r="O284" s="307"/>
      <c r="P284" s="307"/>
      <c r="Q284" s="320">
        <f t="shared" ref="Q284:Q286" si="115">ROUND(M284*N284*O284*P284,0)</f>
        <v>0</v>
      </c>
      <c r="R284" s="478"/>
      <c r="S284" s="544"/>
      <c r="T284" s="219" t="s">
        <v>272</v>
      </c>
      <c r="U284" s="205"/>
      <c r="V284" s="209"/>
      <c r="W284" s="247"/>
      <c r="X284" s="307"/>
      <c r="Y284" s="307"/>
      <c r="Z284" s="320">
        <f t="shared" ref="Z284:Z286" si="116">ROUND(V284*W284*X284*Y284,0)</f>
        <v>0</v>
      </c>
    </row>
    <row r="285" spans="1:26" ht="21.75" hidden="1" customHeight="1" outlineLevel="1">
      <c r="A285" s="543"/>
      <c r="B285" s="219" t="s">
        <v>273</v>
      </c>
      <c r="C285" s="205"/>
      <c r="D285" s="209"/>
      <c r="E285" s="247"/>
      <c r="F285" s="307"/>
      <c r="G285" s="307"/>
      <c r="H285" s="320">
        <f t="shared" si="114"/>
        <v>0</v>
      </c>
      <c r="I285" s="478"/>
      <c r="J285" s="544"/>
      <c r="K285" s="219" t="s">
        <v>273</v>
      </c>
      <c r="L285" s="205"/>
      <c r="M285" s="209"/>
      <c r="N285" s="247"/>
      <c r="O285" s="307"/>
      <c r="P285" s="307"/>
      <c r="Q285" s="320">
        <f t="shared" si="115"/>
        <v>0</v>
      </c>
      <c r="R285" s="478"/>
      <c r="S285" s="544"/>
      <c r="T285" s="219" t="s">
        <v>273</v>
      </c>
      <c r="U285" s="205"/>
      <c r="V285" s="209"/>
      <c r="W285" s="247"/>
      <c r="X285" s="307"/>
      <c r="Y285" s="307"/>
      <c r="Z285" s="320">
        <f t="shared" si="116"/>
        <v>0</v>
      </c>
    </row>
    <row r="286" spans="1:26" ht="21.75" hidden="1" customHeight="1" outlineLevel="1">
      <c r="A286" s="543"/>
      <c r="B286" s="219" t="s">
        <v>276</v>
      </c>
      <c r="C286" s="304"/>
      <c r="D286" s="209"/>
      <c r="E286" s="247"/>
      <c r="F286" s="307"/>
      <c r="G286" s="307"/>
      <c r="H286" s="320">
        <f t="shared" si="114"/>
        <v>0</v>
      </c>
      <c r="I286" s="478"/>
      <c r="J286" s="544"/>
      <c r="K286" s="219" t="s">
        <v>276</v>
      </c>
      <c r="L286" s="304"/>
      <c r="M286" s="209"/>
      <c r="N286" s="247"/>
      <c r="O286" s="307"/>
      <c r="P286" s="307"/>
      <c r="Q286" s="320">
        <f t="shared" si="115"/>
        <v>0</v>
      </c>
      <c r="R286" s="478"/>
      <c r="S286" s="544"/>
      <c r="T286" s="219" t="s">
        <v>276</v>
      </c>
      <c r="U286" s="304"/>
      <c r="V286" s="209"/>
      <c r="W286" s="247"/>
      <c r="X286" s="307"/>
      <c r="Y286" s="307"/>
      <c r="Z286" s="320">
        <f t="shared" si="116"/>
        <v>0</v>
      </c>
    </row>
    <row r="287" spans="1:26" ht="21.75" hidden="1" customHeight="1" outlineLevel="1">
      <c r="A287" s="543"/>
      <c r="B287" s="308" t="s">
        <v>4</v>
      </c>
      <c r="C287" s="309"/>
      <c r="D287" s="310"/>
      <c r="E287" s="311"/>
      <c r="F287" s="312"/>
      <c r="G287" s="312"/>
      <c r="H287" s="310">
        <f>SUBTOTAL(9,H282:H286)</f>
        <v>0</v>
      </c>
      <c r="I287" s="477"/>
      <c r="J287" s="544"/>
      <c r="K287" s="308" t="s">
        <v>4</v>
      </c>
      <c r="L287" s="309"/>
      <c r="M287" s="310"/>
      <c r="N287" s="311"/>
      <c r="O287" s="312"/>
      <c r="P287" s="312"/>
      <c r="Q287" s="310">
        <f>SUBTOTAL(9,Q282:Q286)</f>
        <v>0</v>
      </c>
      <c r="R287" s="477"/>
      <c r="S287" s="544"/>
      <c r="T287" s="308" t="s">
        <v>4</v>
      </c>
      <c r="U287" s="309"/>
      <c r="V287" s="310"/>
      <c r="W287" s="311"/>
      <c r="X287" s="312"/>
      <c r="Y287" s="312"/>
      <c r="Z287" s="310">
        <f>SUBTOTAL(9,Z282:Z286)</f>
        <v>0</v>
      </c>
    </row>
    <row r="288" spans="1:26" ht="33.75" hidden="1" customHeight="1" outlineLevel="1">
      <c r="A288" s="543" t="s">
        <v>259</v>
      </c>
      <c r="B288" s="304" t="s">
        <v>213</v>
      </c>
      <c r="C288" s="303"/>
      <c r="D288" s="209"/>
      <c r="E288" s="210"/>
      <c r="F288" s="307"/>
      <c r="G288" s="307"/>
      <c r="H288" s="209"/>
      <c r="I288" s="477"/>
      <c r="J288" s="544" t="s">
        <v>259</v>
      </c>
      <c r="K288" s="304" t="s">
        <v>213</v>
      </c>
      <c r="L288" s="303"/>
      <c r="M288" s="209"/>
      <c r="N288" s="210"/>
      <c r="O288" s="307"/>
      <c r="P288" s="307"/>
      <c r="Q288" s="209"/>
      <c r="R288" s="477"/>
      <c r="S288" s="544" t="s">
        <v>259</v>
      </c>
      <c r="T288" s="304" t="s">
        <v>213</v>
      </c>
      <c r="U288" s="303"/>
      <c r="V288" s="209"/>
      <c r="W288" s="210"/>
      <c r="X288" s="307"/>
      <c r="Y288" s="307"/>
      <c r="Z288" s="209"/>
    </row>
    <row r="289" spans="1:26" ht="21.75" hidden="1" customHeight="1" outlineLevel="1">
      <c r="A289" s="543"/>
      <c r="B289" s="219" t="s">
        <v>208</v>
      </c>
      <c r="C289" s="205"/>
      <c r="D289" s="209"/>
      <c r="E289" s="247"/>
      <c r="F289" s="307"/>
      <c r="G289" s="307"/>
      <c r="H289" s="320">
        <f>ROUND(D289*E289*G289,0)</f>
        <v>0</v>
      </c>
      <c r="I289" s="478"/>
      <c r="J289" s="544"/>
      <c r="K289" s="219" t="s">
        <v>208</v>
      </c>
      <c r="L289" s="205"/>
      <c r="M289" s="209"/>
      <c r="N289" s="247"/>
      <c r="O289" s="307"/>
      <c r="P289" s="307"/>
      <c r="Q289" s="320">
        <f>ROUND(M289*N289*P289,0)</f>
        <v>0</v>
      </c>
      <c r="R289" s="478"/>
      <c r="S289" s="544"/>
      <c r="T289" s="219" t="s">
        <v>208</v>
      </c>
      <c r="U289" s="205"/>
      <c r="V289" s="209"/>
      <c r="W289" s="247"/>
      <c r="X289" s="307"/>
      <c r="Y289" s="307"/>
      <c r="Z289" s="320">
        <f>ROUND(V289*W289*Y289,0)</f>
        <v>0</v>
      </c>
    </row>
    <row r="290" spans="1:26" ht="21.75" hidden="1" customHeight="1" outlineLevel="1">
      <c r="A290" s="543"/>
      <c r="B290" s="219" t="s">
        <v>209</v>
      </c>
      <c r="C290" s="205"/>
      <c r="D290" s="209"/>
      <c r="E290" s="247"/>
      <c r="F290" s="307"/>
      <c r="G290" s="307"/>
      <c r="H290" s="320">
        <f>ROUND(D290*E290*F290*G290,0)</f>
        <v>0</v>
      </c>
      <c r="I290" s="478"/>
      <c r="J290" s="544"/>
      <c r="K290" s="219" t="s">
        <v>209</v>
      </c>
      <c r="L290" s="205"/>
      <c r="M290" s="209"/>
      <c r="N290" s="247"/>
      <c r="O290" s="307"/>
      <c r="P290" s="307"/>
      <c r="Q290" s="320">
        <f>ROUND(M290*N290*O290*P290,0)</f>
        <v>0</v>
      </c>
      <c r="R290" s="478"/>
      <c r="S290" s="544"/>
      <c r="T290" s="219" t="s">
        <v>209</v>
      </c>
      <c r="U290" s="205"/>
      <c r="V290" s="209"/>
      <c r="W290" s="247"/>
      <c r="X290" s="307"/>
      <c r="Y290" s="307"/>
      <c r="Z290" s="320">
        <f>ROUND(V290*W290*X290*Y290,0)</f>
        <v>0</v>
      </c>
    </row>
    <row r="291" spans="1:26" ht="21.75" hidden="1" customHeight="1" outlineLevel="1">
      <c r="A291" s="543"/>
      <c r="B291" s="219" t="s">
        <v>272</v>
      </c>
      <c r="C291" s="205"/>
      <c r="D291" s="209"/>
      <c r="E291" s="247"/>
      <c r="F291" s="307"/>
      <c r="G291" s="307"/>
      <c r="H291" s="320">
        <f t="shared" ref="H291:H293" si="117">ROUND(D291*E291*F291*G291,0)</f>
        <v>0</v>
      </c>
      <c r="I291" s="478"/>
      <c r="J291" s="544"/>
      <c r="K291" s="219" t="s">
        <v>272</v>
      </c>
      <c r="L291" s="205"/>
      <c r="M291" s="209"/>
      <c r="N291" s="247"/>
      <c r="O291" s="307"/>
      <c r="P291" s="307"/>
      <c r="Q291" s="320">
        <f t="shared" ref="Q291:Q293" si="118">ROUND(M291*N291*O291*P291,0)</f>
        <v>0</v>
      </c>
      <c r="R291" s="478"/>
      <c r="S291" s="544"/>
      <c r="T291" s="219" t="s">
        <v>272</v>
      </c>
      <c r="U291" s="205"/>
      <c r="V291" s="209"/>
      <c r="W291" s="247"/>
      <c r="X291" s="307"/>
      <c r="Y291" s="307"/>
      <c r="Z291" s="320">
        <f t="shared" ref="Z291:Z293" si="119">ROUND(V291*W291*X291*Y291,0)</f>
        <v>0</v>
      </c>
    </row>
    <row r="292" spans="1:26" ht="21.75" hidden="1" customHeight="1" outlineLevel="1">
      <c r="A292" s="543"/>
      <c r="B292" s="219" t="s">
        <v>273</v>
      </c>
      <c r="C292" s="205"/>
      <c r="D292" s="209"/>
      <c r="E292" s="247"/>
      <c r="F292" s="307"/>
      <c r="G292" s="307"/>
      <c r="H292" s="320">
        <f t="shared" si="117"/>
        <v>0</v>
      </c>
      <c r="I292" s="478"/>
      <c r="J292" s="544"/>
      <c r="K292" s="219" t="s">
        <v>273</v>
      </c>
      <c r="L292" s="205"/>
      <c r="M292" s="209"/>
      <c r="N292" s="247"/>
      <c r="O292" s="307"/>
      <c r="P292" s="307"/>
      <c r="Q292" s="320">
        <f t="shared" si="118"/>
        <v>0</v>
      </c>
      <c r="R292" s="478"/>
      <c r="S292" s="544"/>
      <c r="T292" s="219" t="s">
        <v>273</v>
      </c>
      <c r="U292" s="205"/>
      <c r="V292" s="209"/>
      <c r="W292" s="247"/>
      <c r="X292" s="307"/>
      <c r="Y292" s="307"/>
      <c r="Z292" s="320">
        <f t="shared" si="119"/>
        <v>0</v>
      </c>
    </row>
    <row r="293" spans="1:26" ht="21.75" hidden="1" customHeight="1" outlineLevel="1">
      <c r="A293" s="543"/>
      <c r="B293" s="219" t="s">
        <v>276</v>
      </c>
      <c r="C293" s="304"/>
      <c r="D293" s="209"/>
      <c r="E293" s="247"/>
      <c r="F293" s="307"/>
      <c r="G293" s="307"/>
      <c r="H293" s="320">
        <f t="shared" si="117"/>
        <v>0</v>
      </c>
      <c r="I293" s="478"/>
      <c r="J293" s="544"/>
      <c r="K293" s="219" t="s">
        <v>276</v>
      </c>
      <c r="L293" s="304"/>
      <c r="M293" s="209"/>
      <c r="N293" s="247"/>
      <c r="O293" s="307"/>
      <c r="P293" s="307"/>
      <c r="Q293" s="320">
        <f t="shared" si="118"/>
        <v>0</v>
      </c>
      <c r="R293" s="478"/>
      <c r="S293" s="544"/>
      <c r="T293" s="219" t="s">
        <v>276</v>
      </c>
      <c r="U293" s="304"/>
      <c r="V293" s="209"/>
      <c r="W293" s="247"/>
      <c r="X293" s="307"/>
      <c r="Y293" s="307"/>
      <c r="Z293" s="320">
        <f t="shared" si="119"/>
        <v>0</v>
      </c>
    </row>
    <row r="294" spans="1:26" ht="21.75" hidden="1" customHeight="1" outlineLevel="1">
      <c r="A294" s="543"/>
      <c r="B294" s="308" t="s">
        <v>4</v>
      </c>
      <c r="C294" s="309"/>
      <c r="D294" s="310"/>
      <c r="E294" s="311"/>
      <c r="F294" s="312"/>
      <c r="G294" s="312"/>
      <c r="H294" s="310">
        <f>SUBTOTAL(9,H289:H293)</f>
        <v>0</v>
      </c>
      <c r="I294" s="477"/>
      <c r="J294" s="544"/>
      <c r="K294" s="308" t="s">
        <v>4</v>
      </c>
      <c r="L294" s="309"/>
      <c r="M294" s="310"/>
      <c r="N294" s="311"/>
      <c r="O294" s="312"/>
      <c r="P294" s="312"/>
      <c r="Q294" s="310">
        <f>SUBTOTAL(9,Q289:Q293)</f>
        <v>0</v>
      </c>
      <c r="R294" s="477"/>
      <c r="S294" s="544"/>
      <c r="T294" s="308" t="s">
        <v>4</v>
      </c>
      <c r="U294" s="309"/>
      <c r="V294" s="310"/>
      <c r="W294" s="311"/>
      <c r="X294" s="312"/>
      <c r="Y294" s="312"/>
      <c r="Z294" s="310">
        <f>SUBTOTAL(9,Z289:Z293)</f>
        <v>0</v>
      </c>
    </row>
    <row r="295" spans="1:26" ht="33.75" hidden="1" customHeight="1" outlineLevel="1">
      <c r="A295" s="543" t="s">
        <v>260</v>
      </c>
      <c r="B295" s="304" t="s">
        <v>213</v>
      </c>
      <c r="C295" s="303"/>
      <c r="D295" s="209"/>
      <c r="E295" s="210"/>
      <c r="F295" s="307"/>
      <c r="G295" s="307"/>
      <c r="H295" s="209"/>
      <c r="I295" s="477"/>
      <c r="J295" s="544" t="s">
        <v>260</v>
      </c>
      <c r="K295" s="304" t="s">
        <v>213</v>
      </c>
      <c r="L295" s="303"/>
      <c r="M295" s="209"/>
      <c r="N295" s="210"/>
      <c r="O295" s="307"/>
      <c r="P295" s="307"/>
      <c r="Q295" s="209"/>
      <c r="R295" s="477"/>
      <c r="S295" s="544" t="s">
        <v>260</v>
      </c>
      <c r="T295" s="304" t="s">
        <v>213</v>
      </c>
      <c r="U295" s="303"/>
      <c r="V295" s="209"/>
      <c r="W295" s="210"/>
      <c r="X295" s="307"/>
      <c r="Y295" s="307"/>
      <c r="Z295" s="209"/>
    </row>
    <row r="296" spans="1:26" ht="21.75" hidden="1" customHeight="1" outlineLevel="1">
      <c r="A296" s="543"/>
      <c r="B296" s="219" t="s">
        <v>208</v>
      </c>
      <c r="C296" s="205"/>
      <c r="D296" s="209"/>
      <c r="E296" s="247"/>
      <c r="F296" s="307"/>
      <c r="G296" s="307"/>
      <c r="H296" s="320">
        <f>ROUND(D296*E296*G296,0)</f>
        <v>0</v>
      </c>
      <c r="I296" s="478"/>
      <c r="J296" s="544"/>
      <c r="K296" s="219" t="s">
        <v>208</v>
      </c>
      <c r="L296" s="205"/>
      <c r="M296" s="209"/>
      <c r="N296" s="247"/>
      <c r="O296" s="307"/>
      <c r="P296" s="307"/>
      <c r="Q296" s="320">
        <f>ROUND(M296*N296*P296,0)</f>
        <v>0</v>
      </c>
      <c r="R296" s="478"/>
      <c r="S296" s="544"/>
      <c r="T296" s="219" t="s">
        <v>208</v>
      </c>
      <c r="U296" s="205"/>
      <c r="V296" s="209"/>
      <c r="W296" s="247"/>
      <c r="X296" s="307"/>
      <c r="Y296" s="307"/>
      <c r="Z296" s="320">
        <f>ROUND(V296*W296*Y296,0)</f>
        <v>0</v>
      </c>
    </row>
    <row r="297" spans="1:26" ht="21.75" hidden="1" customHeight="1" outlineLevel="1">
      <c r="A297" s="543"/>
      <c r="B297" s="219" t="s">
        <v>209</v>
      </c>
      <c r="C297" s="205"/>
      <c r="D297" s="209"/>
      <c r="E297" s="247"/>
      <c r="F297" s="307"/>
      <c r="G297" s="307"/>
      <c r="H297" s="320">
        <f>ROUND(D297*E297*F297*G297,0)</f>
        <v>0</v>
      </c>
      <c r="I297" s="478"/>
      <c r="J297" s="544"/>
      <c r="K297" s="219" t="s">
        <v>209</v>
      </c>
      <c r="L297" s="205"/>
      <c r="M297" s="209"/>
      <c r="N297" s="247"/>
      <c r="O297" s="307"/>
      <c r="P297" s="307"/>
      <c r="Q297" s="320">
        <f>ROUND(M297*N297*O297*P297,0)</f>
        <v>0</v>
      </c>
      <c r="R297" s="478"/>
      <c r="S297" s="544"/>
      <c r="T297" s="219" t="s">
        <v>209</v>
      </c>
      <c r="U297" s="205"/>
      <c r="V297" s="209"/>
      <c r="W297" s="247"/>
      <c r="X297" s="307"/>
      <c r="Y297" s="307"/>
      <c r="Z297" s="320">
        <f>ROUND(V297*W297*X297*Y297,0)</f>
        <v>0</v>
      </c>
    </row>
    <row r="298" spans="1:26" ht="21.75" hidden="1" customHeight="1" outlineLevel="1">
      <c r="A298" s="543"/>
      <c r="B298" s="219" t="s">
        <v>272</v>
      </c>
      <c r="C298" s="205"/>
      <c r="D298" s="209"/>
      <c r="E298" s="247"/>
      <c r="F298" s="307"/>
      <c r="G298" s="307"/>
      <c r="H298" s="320">
        <f t="shared" ref="H298:H300" si="120">ROUND(D298*E298*F298*G298,0)</f>
        <v>0</v>
      </c>
      <c r="I298" s="478"/>
      <c r="J298" s="544"/>
      <c r="K298" s="219" t="s">
        <v>272</v>
      </c>
      <c r="L298" s="205"/>
      <c r="M298" s="209"/>
      <c r="N298" s="247"/>
      <c r="O298" s="307"/>
      <c r="P298" s="307"/>
      <c r="Q298" s="320">
        <f t="shared" ref="Q298:Q300" si="121">ROUND(M298*N298*O298*P298,0)</f>
        <v>0</v>
      </c>
      <c r="R298" s="478"/>
      <c r="S298" s="544"/>
      <c r="T298" s="219" t="s">
        <v>272</v>
      </c>
      <c r="U298" s="205"/>
      <c r="V298" s="209"/>
      <c r="W298" s="247"/>
      <c r="X298" s="307"/>
      <c r="Y298" s="307"/>
      <c r="Z298" s="320">
        <f t="shared" ref="Z298:Z300" si="122">ROUND(V298*W298*X298*Y298,0)</f>
        <v>0</v>
      </c>
    </row>
    <row r="299" spans="1:26" ht="21.75" hidden="1" customHeight="1" outlineLevel="1">
      <c r="A299" s="543"/>
      <c r="B299" s="219" t="s">
        <v>273</v>
      </c>
      <c r="C299" s="205"/>
      <c r="D299" s="209"/>
      <c r="E299" s="247"/>
      <c r="F299" s="307"/>
      <c r="G299" s="307"/>
      <c r="H299" s="320">
        <f t="shared" si="120"/>
        <v>0</v>
      </c>
      <c r="I299" s="478"/>
      <c r="J299" s="544"/>
      <c r="K299" s="219" t="s">
        <v>273</v>
      </c>
      <c r="L299" s="205"/>
      <c r="M299" s="209"/>
      <c r="N299" s="247"/>
      <c r="O299" s="307"/>
      <c r="P299" s="307"/>
      <c r="Q299" s="320">
        <f t="shared" si="121"/>
        <v>0</v>
      </c>
      <c r="R299" s="478"/>
      <c r="S299" s="544"/>
      <c r="T299" s="219" t="s">
        <v>273</v>
      </c>
      <c r="U299" s="205"/>
      <c r="V299" s="209"/>
      <c r="W299" s="247"/>
      <c r="X299" s="307"/>
      <c r="Y299" s="307"/>
      <c r="Z299" s="320">
        <f t="shared" si="122"/>
        <v>0</v>
      </c>
    </row>
    <row r="300" spans="1:26" ht="21.75" hidden="1" customHeight="1" outlineLevel="1">
      <c r="A300" s="543"/>
      <c r="B300" s="219" t="s">
        <v>276</v>
      </c>
      <c r="C300" s="304"/>
      <c r="D300" s="209"/>
      <c r="E300" s="247"/>
      <c r="F300" s="307"/>
      <c r="G300" s="307"/>
      <c r="H300" s="320">
        <f t="shared" si="120"/>
        <v>0</v>
      </c>
      <c r="I300" s="478"/>
      <c r="J300" s="544"/>
      <c r="K300" s="219" t="s">
        <v>276</v>
      </c>
      <c r="L300" s="304"/>
      <c r="M300" s="209"/>
      <c r="N300" s="247"/>
      <c r="O300" s="307"/>
      <c r="P300" s="307"/>
      <c r="Q300" s="320">
        <f t="shared" si="121"/>
        <v>0</v>
      </c>
      <c r="R300" s="478"/>
      <c r="S300" s="544"/>
      <c r="T300" s="219" t="s">
        <v>276</v>
      </c>
      <c r="U300" s="304"/>
      <c r="V300" s="209"/>
      <c r="W300" s="247"/>
      <c r="X300" s="307"/>
      <c r="Y300" s="307"/>
      <c r="Z300" s="320">
        <f t="shared" si="122"/>
        <v>0</v>
      </c>
    </row>
    <row r="301" spans="1:26" ht="21.75" hidden="1" customHeight="1" outlineLevel="1">
      <c r="A301" s="543"/>
      <c r="B301" s="308" t="s">
        <v>4</v>
      </c>
      <c r="C301" s="309"/>
      <c r="D301" s="310"/>
      <c r="E301" s="311"/>
      <c r="F301" s="312"/>
      <c r="G301" s="312"/>
      <c r="H301" s="310">
        <f>SUBTOTAL(9,H296:H300)</f>
        <v>0</v>
      </c>
      <c r="I301" s="477"/>
      <c r="J301" s="544"/>
      <c r="K301" s="308" t="s">
        <v>4</v>
      </c>
      <c r="L301" s="309"/>
      <c r="M301" s="310"/>
      <c r="N301" s="311"/>
      <c r="O301" s="312"/>
      <c r="P301" s="312"/>
      <c r="Q301" s="310">
        <f>SUBTOTAL(9,Q296:Q300)</f>
        <v>0</v>
      </c>
      <c r="R301" s="477"/>
      <c r="S301" s="544"/>
      <c r="T301" s="308" t="s">
        <v>4</v>
      </c>
      <c r="U301" s="309"/>
      <c r="V301" s="310"/>
      <c r="W301" s="311"/>
      <c r="X301" s="312"/>
      <c r="Y301" s="312"/>
      <c r="Z301" s="310">
        <f>SUBTOTAL(9,Z296:Z300)</f>
        <v>0</v>
      </c>
    </row>
    <row r="302" spans="1:26" ht="33.75" hidden="1" customHeight="1" outlineLevel="1">
      <c r="A302" s="543" t="s">
        <v>261</v>
      </c>
      <c r="B302" s="304" t="s">
        <v>213</v>
      </c>
      <c r="C302" s="303"/>
      <c r="D302" s="209"/>
      <c r="E302" s="210"/>
      <c r="F302" s="307"/>
      <c r="G302" s="307"/>
      <c r="H302" s="209"/>
      <c r="I302" s="477"/>
      <c r="J302" s="544" t="s">
        <v>261</v>
      </c>
      <c r="K302" s="304" t="s">
        <v>213</v>
      </c>
      <c r="L302" s="303"/>
      <c r="M302" s="209"/>
      <c r="N302" s="210"/>
      <c r="O302" s="307"/>
      <c r="P302" s="307"/>
      <c r="Q302" s="209"/>
      <c r="R302" s="477"/>
      <c r="S302" s="544" t="s">
        <v>261</v>
      </c>
      <c r="T302" s="304" t="s">
        <v>213</v>
      </c>
      <c r="U302" s="303"/>
      <c r="V302" s="209"/>
      <c r="W302" s="210"/>
      <c r="X302" s="307"/>
      <c r="Y302" s="307"/>
      <c r="Z302" s="209"/>
    </row>
    <row r="303" spans="1:26" ht="21.75" hidden="1" customHeight="1" outlineLevel="1">
      <c r="A303" s="543"/>
      <c r="B303" s="219" t="s">
        <v>208</v>
      </c>
      <c r="C303" s="205"/>
      <c r="D303" s="209"/>
      <c r="E303" s="247"/>
      <c r="F303" s="307"/>
      <c r="G303" s="307"/>
      <c r="H303" s="320">
        <f>ROUND(D303*E303*G303,0)</f>
        <v>0</v>
      </c>
      <c r="I303" s="478"/>
      <c r="J303" s="544"/>
      <c r="K303" s="219" t="s">
        <v>208</v>
      </c>
      <c r="L303" s="205"/>
      <c r="M303" s="209"/>
      <c r="N303" s="247"/>
      <c r="O303" s="307"/>
      <c r="P303" s="307"/>
      <c r="Q303" s="320">
        <f>ROUND(M303*N303*P303,0)</f>
        <v>0</v>
      </c>
      <c r="R303" s="478"/>
      <c r="S303" s="544"/>
      <c r="T303" s="219" t="s">
        <v>208</v>
      </c>
      <c r="U303" s="205"/>
      <c r="V303" s="209"/>
      <c r="W303" s="247"/>
      <c r="X303" s="307"/>
      <c r="Y303" s="307"/>
      <c r="Z303" s="320">
        <f>ROUND(V303*W303*Y303,0)</f>
        <v>0</v>
      </c>
    </row>
    <row r="304" spans="1:26" ht="21.75" hidden="1" customHeight="1" outlineLevel="1">
      <c r="A304" s="543"/>
      <c r="B304" s="219" t="s">
        <v>209</v>
      </c>
      <c r="C304" s="205"/>
      <c r="D304" s="209"/>
      <c r="E304" s="247"/>
      <c r="F304" s="307"/>
      <c r="G304" s="307"/>
      <c r="H304" s="320">
        <f>ROUND(D304*E304*F304*G304,0)</f>
        <v>0</v>
      </c>
      <c r="I304" s="478"/>
      <c r="J304" s="544"/>
      <c r="K304" s="219" t="s">
        <v>209</v>
      </c>
      <c r="L304" s="205"/>
      <c r="M304" s="209"/>
      <c r="N304" s="247"/>
      <c r="O304" s="307"/>
      <c r="P304" s="307"/>
      <c r="Q304" s="320">
        <f>ROUND(M304*N304*O304*P304,0)</f>
        <v>0</v>
      </c>
      <c r="R304" s="478"/>
      <c r="S304" s="544"/>
      <c r="T304" s="219" t="s">
        <v>209</v>
      </c>
      <c r="U304" s="205"/>
      <c r="V304" s="209"/>
      <c r="W304" s="247"/>
      <c r="X304" s="307"/>
      <c r="Y304" s="307"/>
      <c r="Z304" s="320">
        <f>ROUND(V304*W304*X304*Y304,0)</f>
        <v>0</v>
      </c>
    </row>
    <row r="305" spans="1:26" ht="21.75" hidden="1" customHeight="1" outlineLevel="1">
      <c r="A305" s="543"/>
      <c r="B305" s="219" t="s">
        <v>272</v>
      </c>
      <c r="C305" s="205"/>
      <c r="D305" s="209"/>
      <c r="E305" s="247"/>
      <c r="F305" s="307"/>
      <c r="G305" s="307"/>
      <c r="H305" s="320">
        <f t="shared" ref="H305:H307" si="123">ROUND(D305*E305*F305*G305,0)</f>
        <v>0</v>
      </c>
      <c r="I305" s="478"/>
      <c r="J305" s="544"/>
      <c r="K305" s="219" t="s">
        <v>272</v>
      </c>
      <c r="L305" s="205"/>
      <c r="M305" s="209"/>
      <c r="N305" s="247"/>
      <c r="O305" s="307"/>
      <c r="P305" s="307"/>
      <c r="Q305" s="320">
        <f t="shared" ref="Q305:Q307" si="124">ROUND(M305*N305*O305*P305,0)</f>
        <v>0</v>
      </c>
      <c r="R305" s="478"/>
      <c r="S305" s="544"/>
      <c r="T305" s="219" t="s">
        <v>272</v>
      </c>
      <c r="U305" s="205"/>
      <c r="V305" s="209"/>
      <c r="W305" s="247"/>
      <c r="X305" s="307"/>
      <c r="Y305" s="307"/>
      <c r="Z305" s="320">
        <f t="shared" ref="Z305:Z307" si="125">ROUND(V305*W305*X305*Y305,0)</f>
        <v>0</v>
      </c>
    </row>
    <row r="306" spans="1:26" ht="21.75" hidden="1" customHeight="1" outlineLevel="1">
      <c r="A306" s="543"/>
      <c r="B306" s="219" t="s">
        <v>273</v>
      </c>
      <c r="C306" s="205"/>
      <c r="D306" s="209"/>
      <c r="E306" s="247"/>
      <c r="F306" s="307"/>
      <c r="G306" s="307"/>
      <c r="H306" s="320">
        <f t="shared" si="123"/>
        <v>0</v>
      </c>
      <c r="I306" s="478"/>
      <c r="J306" s="544"/>
      <c r="K306" s="219" t="s">
        <v>273</v>
      </c>
      <c r="L306" s="205"/>
      <c r="M306" s="209"/>
      <c r="N306" s="247"/>
      <c r="O306" s="307"/>
      <c r="P306" s="307"/>
      <c r="Q306" s="320">
        <f t="shared" si="124"/>
        <v>0</v>
      </c>
      <c r="R306" s="478"/>
      <c r="S306" s="544"/>
      <c r="T306" s="219" t="s">
        <v>273</v>
      </c>
      <c r="U306" s="205"/>
      <c r="V306" s="209"/>
      <c r="W306" s="247"/>
      <c r="X306" s="307"/>
      <c r="Y306" s="307"/>
      <c r="Z306" s="320">
        <f t="shared" si="125"/>
        <v>0</v>
      </c>
    </row>
    <row r="307" spans="1:26" ht="21.75" hidden="1" customHeight="1" outlineLevel="1">
      <c r="A307" s="543"/>
      <c r="B307" s="219" t="s">
        <v>276</v>
      </c>
      <c r="C307" s="304"/>
      <c r="D307" s="209"/>
      <c r="E307" s="247"/>
      <c r="F307" s="307"/>
      <c r="G307" s="307"/>
      <c r="H307" s="320">
        <f t="shared" si="123"/>
        <v>0</v>
      </c>
      <c r="I307" s="478"/>
      <c r="J307" s="544"/>
      <c r="K307" s="219" t="s">
        <v>276</v>
      </c>
      <c r="L307" s="304"/>
      <c r="M307" s="209"/>
      <c r="N307" s="247"/>
      <c r="O307" s="307"/>
      <c r="P307" s="307"/>
      <c r="Q307" s="320">
        <f t="shared" si="124"/>
        <v>0</v>
      </c>
      <c r="R307" s="478"/>
      <c r="S307" s="544"/>
      <c r="T307" s="219" t="s">
        <v>276</v>
      </c>
      <c r="U307" s="304"/>
      <c r="V307" s="209"/>
      <c r="W307" s="247"/>
      <c r="X307" s="307"/>
      <c r="Y307" s="307"/>
      <c r="Z307" s="320">
        <f t="shared" si="125"/>
        <v>0</v>
      </c>
    </row>
    <row r="308" spans="1:26" ht="21.75" hidden="1" customHeight="1" outlineLevel="1">
      <c r="A308" s="543"/>
      <c r="B308" s="308" t="s">
        <v>4</v>
      </c>
      <c r="C308" s="309"/>
      <c r="D308" s="310"/>
      <c r="E308" s="311"/>
      <c r="F308" s="312"/>
      <c r="G308" s="312"/>
      <c r="H308" s="310">
        <f>SUBTOTAL(9,H303:H307)</f>
        <v>0</v>
      </c>
      <c r="I308" s="477"/>
      <c r="J308" s="544"/>
      <c r="K308" s="308" t="s">
        <v>4</v>
      </c>
      <c r="L308" s="309"/>
      <c r="M308" s="310"/>
      <c r="N308" s="311"/>
      <c r="O308" s="312"/>
      <c r="P308" s="312"/>
      <c r="Q308" s="310">
        <f>SUBTOTAL(9,Q303:Q307)</f>
        <v>0</v>
      </c>
      <c r="R308" s="477"/>
      <c r="S308" s="544"/>
      <c r="T308" s="308" t="s">
        <v>4</v>
      </c>
      <c r="U308" s="309"/>
      <c r="V308" s="310"/>
      <c r="W308" s="311"/>
      <c r="X308" s="312"/>
      <c r="Y308" s="312"/>
      <c r="Z308" s="310">
        <f>SUBTOTAL(9,Z303:Z307)</f>
        <v>0</v>
      </c>
    </row>
    <row r="309" spans="1:26" collapsed="1">
      <c r="H309" s="318">
        <f>SUBTOTAL(9,H169:H308)</f>
        <v>0</v>
      </c>
      <c r="I309" s="479"/>
      <c r="Q309" s="318">
        <f>SUBTOTAL(9,Q169:Q308)</f>
        <v>0</v>
      </c>
      <c r="R309" s="479"/>
      <c r="Z309" s="318">
        <f>SUBTOTAL(9,Z169:Z308)</f>
        <v>0</v>
      </c>
    </row>
    <row r="310" spans="1:26" s="323" customFormat="1">
      <c r="F310" s="324"/>
      <c r="G310" s="324"/>
      <c r="H310" s="231"/>
      <c r="I310" s="479"/>
      <c r="Q310" s="231"/>
      <c r="R310" s="479"/>
      <c r="Z310" s="231"/>
    </row>
    <row r="311" spans="1:26" ht="26.25">
      <c r="A311" s="545" t="s">
        <v>327</v>
      </c>
      <c r="B311" s="545"/>
      <c r="C311" s="545"/>
      <c r="D311" s="545"/>
      <c r="E311" s="545"/>
      <c r="F311" s="545"/>
      <c r="G311" s="545"/>
      <c r="H311" s="545"/>
      <c r="I311" s="476"/>
      <c r="J311" s="546" t="s">
        <v>329</v>
      </c>
      <c r="K311" s="546"/>
      <c r="L311" s="546"/>
      <c r="M311" s="546"/>
      <c r="N311" s="546"/>
      <c r="O311" s="546"/>
      <c r="P311" s="546"/>
      <c r="Q311" s="546"/>
      <c r="R311" s="476"/>
      <c r="S311" s="548" t="s">
        <v>332</v>
      </c>
      <c r="T311" s="548"/>
      <c r="U311" s="548"/>
      <c r="V311" s="548"/>
      <c r="W311" s="548"/>
      <c r="X311" s="548"/>
      <c r="Y311" s="548"/>
      <c r="Z311" s="548"/>
    </row>
    <row r="312" spans="1:26">
      <c r="A312" s="237" t="s">
        <v>114</v>
      </c>
      <c r="B312" s="237" t="s">
        <v>318</v>
      </c>
      <c r="C312" s="237"/>
      <c r="D312" s="211"/>
      <c r="E312" s="176"/>
      <c r="F312" s="305"/>
      <c r="G312" s="305"/>
      <c r="H312" s="209"/>
      <c r="I312" s="477"/>
      <c r="J312" s="237" t="s">
        <v>114</v>
      </c>
      <c r="K312" s="237" t="s">
        <v>318</v>
      </c>
      <c r="L312" s="237"/>
      <c r="M312" s="211"/>
      <c r="N312" s="176"/>
      <c r="O312" s="305"/>
      <c r="P312" s="305"/>
      <c r="Q312" s="209"/>
      <c r="R312" s="477"/>
      <c r="S312" s="237" t="s">
        <v>114</v>
      </c>
      <c r="T312" s="237" t="s">
        <v>319</v>
      </c>
      <c r="U312" s="237"/>
      <c r="V312" s="211"/>
      <c r="W312" s="176"/>
      <c r="X312" s="305"/>
      <c r="Y312" s="305"/>
      <c r="Z312" s="209"/>
    </row>
    <row r="313" spans="1:26">
      <c r="A313" s="181" t="s">
        <v>19</v>
      </c>
      <c r="B313" s="171" t="s">
        <v>320</v>
      </c>
      <c r="C313" s="174"/>
      <c r="D313" s="211"/>
      <c r="E313" s="176"/>
      <c r="F313" s="305"/>
      <c r="G313" s="305"/>
      <c r="H313" s="209"/>
      <c r="I313" s="477"/>
      <c r="J313" s="181" t="s">
        <v>19</v>
      </c>
      <c r="K313" s="171" t="s">
        <v>320</v>
      </c>
      <c r="L313" s="174"/>
      <c r="M313" s="211"/>
      <c r="N313" s="176"/>
      <c r="O313" s="305"/>
      <c r="P313" s="305"/>
      <c r="Q313" s="209"/>
      <c r="R313" s="477"/>
      <c r="S313" s="181" t="s">
        <v>19</v>
      </c>
      <c r="T313" s="171" t="s">
        <v>320</v>
      </c>
      <c r="U313" s="174"/>
      <c r="V313" s="211"/>
      <c r="W313" s="176"/>
      <c r="X313" s="305"/>
      <c r="Y313" s="305"/>
      <c r="Z313" s="209"/>
    </row>
    <row r="314" spans="1:26">
      <c r="A314" s="205"/>
      <c r="B314" s="212" t="s">
        <v>211</v>
      </c>
      <c r="C314" s="213" t="s">
        <v>210</v>
      </c>
      <c r="D314" s="214" t="s">
        <v>14</v>
      </c>
      <c r="E314" s="215" t="s">
        <v>15</v>
      </c>
      <c r="F314" s="306" t="s">
        <v>197</v>
      </c>
      <c r="G314" s="306" t="s">
        <v>207</v>
      </c>
      <c r="H314" s="214" t="s">
        <v>212</v>
      </c>
      <c r="I314" s="477"/>
      <c r="J314" s="205"/>
      <c r="K314" s="212" t="s">
        <v>211</v>
      </c>
      <c r="L314" s="213" t="s">
        <v>210</v>
      </c>
      <c r="M314" s="214" t="s">
        <v>14</v>
      </c>
      <c r="N314" s="215" t="s">
        <v>15</v>
      </c>
      <c r="O314" s="306" t="s">
        <v>197</v>
      </c>
      <c r="P314" s="306" t="s">
        <v>207</v>
      </c>
      <c r="Q314" s="214" t="s">
        <v>212</v>
      </c>
      <c r="R314" s="477"/>
      <c r="S314" s="205"/>
      <c r="T314" s="212" t="s">
        <v>211</v>
      </c>
      <c r="U314" s="213" t="s">
        <v>210</v>
      </c>
      <c r="V314" s="214" t="s">
        <v>14</v>
      </c>
      <c r="W314" s="215" t="s">
        <v>15</v>
      </c>
      <c r="X314" s="306" t="s">
        <v>197</v>
      </c>
      <c r="Y314" s="306" t="s">
        <v>207</v>
      </c>
      <c r="Z314" s="214" t="s">
        <v>212</v>
      </c>
    </row>
    <row r="315" spans="1:26" ht="54" customHeight="1">
      <c r="A315" s="547" t="s">
        <v>217</v>
      </c>
      <c r="B315" s="304" t="s">
        <v>324</v>
      </c>
      <c r="C315" s="303"/>
      <c r="D315" s="209"/>
      <c r="E315" s="210"/>
      <c r="F315" s="307"/>
      <c r="G315" s="307"/>
      <c r="H315" s="209"/>
      <c r="I315" s="477"/>
      <c r="J315" s="547" t="s">
        <v>217</v>
      </c>
      <c r="K315" s="304" t="s">
        <v>325</v>
      </c>
      <c r="L315" s="303"/>
      <c r="M315" s="209"/>
      <c r="N315" s="210"/>
      <c r="O315" s="307"/>
      <c r="P315" s="307"/>
      <c r="Q315" s="209"/>
      <c r="R315" s="477"/>
      <c r="S315" s="547" t="s">
        <v>217</v>
      </c>
      <c r="T315" s="304" t="s">
        <v>330</v>
      </c>
      <c r="U315" s="303"/>
      <c r="V315" s="209"/>
      <c r="W315" s="210"/>
      <c r="X315" s="307"/>
      <c r="Y315" s="307"/>
      <c r="Z315" s="209"/>
    </row>
    <row r="316" spans="1:26" ht="22.5" customHeight="1">
      <c r="A316" s="547"/>
      <c r="B316" s="219" t="s">
        <v>208</v>
      </c>
      <c r="C316" s="205" t="s">
        <v>262</v>
      </c>
      <c r="D316" s="209">
        <v>1500</v>
      </c>
      <c r="E316" s="247">
        <v>1</v>
      </c>
      <c r="F316" s="307"/>
      <c r="G316" s="307">
        <v>4</v>
      </c>
      <c r="H316" s="320">
        <f>ROUND(D316*E316*G316,0)</f>
        <v>6000</v>
      </c>
      <c r="I316" s="478"/>
      <c r="J316" s="547"/>
      <c r="K316" s="219" t="s">
        <v>208</v>
      </c>
      <c r="L316" s="205" t="s">
        <v>262</v>
      </c>
      <c r="M316" s="209">
        <v>1500</v>
      </c>
      <c r="N316" s="247">
        <v>1</v>
      </c>
      <c r="O316" s="307"/>
      <c r="P316" s="307">
        <v>4</v>
      </c>
      <c r="Q316" s="320">
        <f>ROUND(M316*N316*P316,0)</f>
        <v>6000</v>
      </c>
      <c r="R316" s="478"/>
      <c r="S316" s="547"/>
      <c r="T316" s="219" t="s">
        <v>208</v>
      </c>
      <c r="U316" s="205" t="s">
        <v>262</v>
      </c>
      <c r="V316" s="209">
        <v>1500</v>
      </c>
      <c r="W316" s="247">
        <v>1</v>
      </c>
      <c r="X316" s="307"/>
      <c r="Y316" s="307">
        <v>4</v>
      </c>
      <c r="Z316" s="320">
        <f>ROUND(V316*W316*Y316,0)</f>
        <v>6000</v>
      </c>
    </row>
    <row r="317" spans="1:26" ht="22.5" customHeight="1">
      <c r="A317" s="547"/>
      <c r="B317" s="219" t="s">
        <v>209</v>
      </c>
      <c r="C317" s="205" t="s">
        <v>204</v>
      </c>
      <c r="D317" s="209">
        <v>500</v>
      </c>
      <c r="E317" s="247">
        <v>1</v>
      </c>
      <c r="F317" s="307">
        <v>4</v>
      </c>
      <c r="G317" s="307">
        <v>4</v>
      </c>
      <c r="H317" s="320">
        <f>ROUND(D317*E317*F317*G317,0)</f>
        <v>8000</v>
      </c>
      <c r="I317" s="478"/>
      <c r="J317" s="547"/>
      <c r="K317" s="219" t="s">
        <v>209</v>
      </c>
      <c r="L317" s="205" t="s">
        <v>204</v>
      </c>
      <c r="M317" s="209">
        <v>500</v>
      </c>
      <c r="N317" s="247">
        <v>1</v>
      </c>
      <c r="O317" s="307">
        <v>4</v>
      </c>
      <c r="P317" s="307">
        <v>4</v>
      </c>
      <c r="Q317" s="320">
        <f>ROUND(M317*N317*O317*P317,0)</f>
        <v>8000</v>
      </c>
      <c r="R317" s="478"/>
      <c r="S317" s="547"/>
      <c r="T317" s="219" t="s">
        <v>209</v>
      </c>
      <c r="U317" s="205" t="s">
        <v>204</v>
      </c>
      <c r="V317" s="209">
        <v>500</v>
      </c>
      <c r="W317" s="247">
        <v>1</v>
      </c>
      <c r="X317" s="307">
        <v>4</v>
      </c>
      <c r="Y317" s="307">
        <v>4</v>
      </c>
      <c r="Z317" s="320">
        <f>ROUND(V317*W317*X317*Y317,0)</f>
        <v>8000</v>
      </c>
    </row>
    <row r="318" spans="1:26" ht="22.5" customHeight="1">
      <c r="A318" s="547"/>
      <c r="B318" s="219" t="s">
        <v>328</v>
      </c>
      <c r="C318" s="205" t="s">
        <v>274</v>
      </c>
      <c r="D318" s="209">
        <v>50</v>
      </c>
      <c r="E318" s="247">
        <v>1</v>
      </c>
      <c r="F318" s="307">
        <v>2</v>
      </c>
      <c r="G318" s="307">
        <v>4</v>
      </c>
      <c r="H318" s="320">
        <f t="shared" ref="H318:H320" si="126">ROUND(D318*E318*F318*G318,0)</f>
        <v>400</v>
      </c>
      <c r="I318" s="478"/>
      <c r="J318" s="547"/>
      <c r="K318" s="219" t="s">
        <v>326</v>
      </c>
      <c r="L318" s="205" t="s">
        <v>274</v>
      </c>
      <c r="M318" s="209">
        <v>50</v>
      </c>
      <c r="N318" s="247">
        <v>1</v>
      </c>
      <c r="O318" s="307">
        <v>2</v>
      </c>
      <c r="P318" s="307">
        <v>4</v>
      </c>
      <c r="Q318" s="320">
        <f t="shared" ref="Q318:Q320" si="127">ROUND(M318*N318*O318*P318,0)</f>
        <v>400</v>
      </c>
      <c r="R318" s="478"/>
      <c r="S318" s="547"/>
      <c r="T318" s="219" t="s">
        <v>331</v>
      </c>
      <c r="U318" s="205" t="s">
        <v>274</v>
      </c>
      <c r="V318" s="209">
        <v>50</v>
      </c>
      <c r="W318" s="247">
        <v>1</v>
      </c>
      <c r="X318" s="307">
        <v>2</v>
      </c>
      <c r="Y318" s="307">
        <v>4</v>
      </c>
      <c r="Z318" s="320">
        <f t="shared" ref="Z318:Z320" si="128">ROUND(V318*W318*X318*Y318,0)</f>
        <v>400</v>
      </c>
    </row>
    <row r="319" spans="1:26" ht="22.5" customHeight="1">
      <c r="A319" s="547"/>
      <c r="B319" s="219" t="s">
        <v>273</v>
      </c>
      <c r="C319" s="205" t="s">
        <v>275</v>
      </c>
      <c r="D319" s="209">
        <v>100</v>
      </c>
      <c r="E319" s="247">
        <v>1</v>
      </c>
      <c r="F319" s="307">
        <v>3</v>
      </c>
      <c r="G319" s="307">
        <v>4</v>
      </c>
      <c r="H319" s="320">
        <f t="shared" si="126"/>
        <v>1200</v>
      </c>
      <c r="I319" s="478"/>
      <c r="J319" s="547"/>
      <c r="K319" s="219" t="s">
        <v>273</v>
      </c>
      <c r="L319" s="205" t="s">
        <v>275</v>
      </c>
      <c r="M319" s="209">
        <v>100</v>
      </c>
      <c r="N319" s="247">
        <v>1</v>
      </c>
      <c r="O319" s="307">
        <v>3</v>
      </c>
      <c r="P319" s="307">
        <v>4</v>
      </c>
      <c r="Q319" s="320">
        <f t="shared" si="127"/>
        <v>1200</v>
      </c>
      <c r="R319" s="478"/>
      <c r="S319" s="547"/>
      <c r="T319" s="219" t="s">
        <v>273</v>
      </c>
      <c r="U319" s="205" t="s">
        <v>275</v>
      </c>
      <c r="V319" s="209">
        <v>100</v>
      </c>
      <c r="W319" s="247">
        <v>1</v>
      </c>
      <c r="X319" s="307">
        <v>3</v>
      </c>
      <c r="Y319" s="307">
        <v>4</v>
      </c>
      <c r="Z319" s="320">
        <f t="shared" si="128"/>
        <v>1200</v>
      </c>
    </row>
    <row r="320" spans="1:26" ht="22.5" customHeight="1">
      <c r="A320" s="547"/>
      <c r="B320" s="219" t="s">
        <v>276</v>
      </c>
      <c r="C320" s="205" t="s">
        <v>277</v>
      </c>
      <c r="D320" s="209">
        <v>25</v>
      </c>
      <c r="E320" s="247">
        <v>1</v>
      </c>
      <c r="F320" s="307">
        <v>5</v>
      </c>
      <c r="G320" s="307">
        <v>4</v>
      </c>
      <c r="H320" s="320">
        <f t="shared" si="126"/>
        <v>500</v>
      </c>
      <c r="I320" s="478"/>
      <c r="J320" s="547"/>
      <c r="K320" s="219" t="s">
        <v>276</v>
      </c>
      <c r="L320" s="205" t="s">
        <v>277</v>
      </c>
      <c r="M320" s="209">
        <v>25</v>
      </c>
      <c r="N320" s="247">
        <v>1</v>
      </c>
      <c r="O320" s="307">
        <v>5</v>
      </c>
      <c r="P320" s="307">
        <v>4</v>
      </c>
      <c r="Q320" s="320">
        <f t="shared" si="127"/>
        <v>500</v>
      </c>
      <c r="R320" s="478"/>
      <c r="S320" s="547"/>
      <c r="T320" s="219" t="s">
        <v>276</v>
      </c>
      <c r="U320" s="205" t="s">
        <v>277</v>
      </c>
      <c r="V320" s="209">
        <v>25</v>
      </c>
      <c r="W320" s="247">
        <v>1</v>
      </c>
      <c r="X320" s="307">
        <v>5</v>
      </c>
      <c r="Y320" s="307">
        <v>4</v>
      </c>
      <c r="Z320" s="320">
        <f t="shared" si="128"/>
        <v>500</v>
      </c>
    </row>
    <row r="321" spans="1:26" ht="22.5" customHeight="1">
      <c r="A321" s="547"/>
      <c r="B321" s="308" t="s">
        <v>4</v>
      </c>
      <c r="C321" s="309"/>
      <c r="D321" s="310"/>
      <c r="E321" s="311"/>
      <c r="F321" s="312"/>
      <c r="G321" s="312"/>
      <c r="H321" s="310">
        <f>SUBTOTAL(9,H316:H320)</f>
        <v>16100</v>
      </c>
      <c r="I321" s="477"/>
      <c r="J321" s="547"/>
      <c r="K321" s="308" t="s">
        <v>4</v>
      </c>
      <c r="L321" s="309"/>
      <c r="M321" s="310"/>
      <c r="N321" s="311"/>
      <c r="O321" s="312"/>
      <c r="P321" s="312"/>
      <c r="Q321" s="310">
        <f>SUBTOTAL(9,Q316:Q320)</f>
        <v>16100</v>
      </c>
      <c r="R321" s="477"/>
      <c r="S321" s="547"/>
      <c r="T321" s="308" t="s">
        <v>4</v>
      </c>
      <c r="U321" s="309"/>
      <c r="V321" s="310"/>
      <c r="W321" s="311"/>
      <c r="X321" s="312"/>
      <c r="Y321" s="312"/>
      <c r="Z321" s="310">
        <f>SUBTOTAL(9,Z316:Z320)</f>
        <v>16100</v>
      </c>
    </row>
    <row r="322" spans="1:26" ht="56.25" customHeight="1">
      <c r="A322" s="543" t="s">
        <v>341</v>
      </c>
      <c r="B322" s="304" t="s">
        <v>213</v>
      </c>
      <c r="C322" s="303"/>
      <c r="D322" s="209"/>
      <c r="E322" s="210"/>
      <c r="F322" s="307"/>
      <c r="G322" s="307"/>
      <c r="H322" s="209"/>
      <c r="I322" s="477"/>
      <c r="J322" s="544" t="s">
        <v>341</v>
      </c>
      <c r="K322" s="304" t="s">
        <v>213</v>
      </c>
      <c r="L322" s="303"/>
      <c r="M322" s="209"/>
      <c r="N322" s="210"/>
      <c r="O322" s="307"/>
      <c r="P322" s="307"/>
      <c r="Q322" s="209"/>
      <c r="R322" s="477"/>
      <c r="S322" s="549" t="s">
        <v>341</v>
      </c>
      <c r="T322" s="304" t="s">
        <v>213</v>
      </c>
      <c r="U322" s="303"/>
      <c r="V322" s="209"/>
      <c r="W322" s="210"/>
      <c r="X322" s="307"/>
      <c r="Y322" s="307"/>
      <c r="Z322" s="209"/>
    </row>
    <row r="323" spans="1:26" ht="22.5" customHeight="1">
      <c r="A323" s="543"/>
      <c r="B323" s="219" t="s">
        <v>208</v>
      </c>
      <c r="C323" s="205"/>
      <c r="D323" s="209"/>
      <c r="E323" s="247"/>
      <c r="F323" s="307"/>
      <c r="G323" s="307"/>
      <c r="H323" s="320">
        <f>ROUND(D323*E323*G323,0)</f>
        <v>0</v>
      </c>
      <c r="I323" s="478"/>
      <c r="J323" s="544"/>
      <c r="K323" s="219" t="s">
        <v>208</v>
      </c>
      <c r="L323" s="205"/>
      <c r="M323" s="209"/>
      <c r="N323" s="247"/>
      <c r="O323" s="307"/>
      <c r="P323" s="307"/>
      <c r="Q323" s="320">
        <f>ROUND(M323*N323*P323,0)</f>
        <v>0</v>
      </c>
      <c r="R323" s="478"/>
      <c r="S323" s="549"/>
      <c r="T323" s="219" t="s">
        <v>208</v>
      </c>
      <c r="U323" s="205"/>
      <c r="V323" s="209"/>
      <c r="W323" s="247"/>
      <c r="X323" s="307"/>
      <c r="Y323" s="307"/>
      <c r="Z323" s="320">
        <f>ROUND(V323*W323*Y323,0)</f>
        <v>0</v>
      </c>
    </row>
    <row r="324" spans="1:26" ht="22.5" customHeight="1">
      <c r="A324" s="543"/>
      <c r="B324" s="219" t="s">
        <v>209</v>
      </c>
      <c r="C324" s="205"/>
      <c r="D324" s="209"/>
      <c r="E324" s="247"/>
      <c r="F324" s="307"/>
      <c r="G324" s="307"/>
      <c r="H324" s="320">
        <v>0</v>
      </c>
      <c r="I324" s="478"/>
      <c r="J324" s="544"/>
      <c r="K324" s="219" t="s">
        <v>209</v>
      </c>
      <c r="L324" s="205"/>
      <c r="M324" s="209"/>
      <c r="N324" s="247"/>
      <c r="O324" s="307"/>
      <c r="P324" s="307"/>
      <c r="Q324" s="320">
        <v>0</v>
      </c>
      <c r="R324" s="478"/>
      <c r="S324" s="549"/>
      <c r="T324" s="219" t="s">
        <v>209</v>
      </c>
      <c r="U324" s="205"/>
      <c r="V324" s="209"/>
      <c r="W324" s="247"/>
      <c r="X324" s="307"/>
      <c r="Y324" s="307"/>
      <c r="Z324" s="320">
        <v>0</v>
      </c>
    </row>
    <row r="325" spans="1:26" ht="22.5" customHeight="1">
      <c r="A325" s="543"/>
      <c r="B325" s="219" t="s">
        <v>272</v>
      </c>
      <c r="C325" s="205"/>
      <c r="D325" s="209"/>
      <c r="E325" s="247"/>
      <c r="F325" s="307"/>
      <c r="G325" s="307"/>
      <c r="H325" s="320">
        <f t="shared" ref="H325:H327" si="129">ROUND(D325*E325*F325*G325,0)</f>
        <v>0</v>
      </c>
      <c r="I325" s="478"/>
      <c r="J325" s="544"/>
      <c r="K325" s="219" t="s">
        <v>272</v>
      </c>
      <c r="L325" s="205"/>
      <c r="M325" s="209"/>
      <c r="N325" s="247"/>
      <c r="O325" s="307"/>
      <c r="P325" s="307"/>
      <c r="Q325" s="320">
        <f t="shared" ref="Q325:Q327" si="130">ROUND(M325*N325*O325*P325,0)</f>
        <v>0</v>
      </c>
      <c r="R325" s="478"/>
      <c r="S325" s="549"/>
      <c r="T325" s="219" t="s">
        <v>272</v>
      </c>
      <c r="U325" s="205"/>
      <c r="V325" s="209"/>
      <c r="W325" s="247"/>
      <c r="X325" s="307"/>
      <c r="Y325" s="307"/>
      <c r="Z325" s="320">
        <f t="shared" ref="Z325:Z327" si="131">ROUND(V325*W325*X325*Y325,0)</f>
        <v>0</v>
      </c>
    </row>
    <row r="326" spans="1:26" ht="22.5" customHeight="1">
      <c r="A326" s="543"/>
      <c r="B326" s="219" t="s">
        <v>273</v>
      </c>
      <c r="C326" s="205"/>
      <c r="D326" s="209"/>
      <c r="E326" s="247"/>
      <c r="F326" s="307"/>
      <c r="G326" s="307"/>
      <c r="H326" s="320">
        <f t="shared" si="129"/>
        <v>0</v>
      </c>
      <c r="I326" s="478"/>
      <c r="J326" s="544"/>
      <c r="K326" s="219" t="s">
        <v>273</v>
      </c>
      <c r="L326" s="205"/>
      <c r="M326" s="209"/>
      <c r="N326" s="247"/>
      <c r="O326" s="307"/>
      <c r="P326" s="307"/>
      <c r="Q326" s="320">
        <f t="shared" si="130"/>
        <v>0</v>
      </c>
      <c r="R326" s="478"/>
      <c r="S326" s="549"/>
      <c r="T326" s="219" t="s">
        <v>273</v>
      </c>
      <c r="U326" s="205"/>
      <c r="V326" s="209"/>
      <c r="W326" s="247"/>
      <c r="X326" s="307"/>
      <c r="Y326" s="307"/>
      <c r="Z326" s="320">
        <f t="shared" si="131"/>
        <v>0</v>
      </c>
    </row>
    <row r="327" spans="1:26" ht="22.5" customHeight="1">
      <c r="A327" s="543"/>
      <c r="B327" s="219" t="s">
        <v>276</v>
      </c>
      <c r="C327" s="304"/>
      <c r="D327" s="209"/>
      <c r="E327" s="247"/>
      <c r="F327" s="307"/>
      <c r="G327" s="307"/>
      <c r="H327" s="320">
        <f t="shared" si="129"/>
        <v>0</v>
      </c>
      <c r="I327" s="478"/>
      <c r="J327" s="544"/>
      <c r="K327" s="219" t="s">
        <v>276</v>
      </c>
      <c r="L327" s="304"/>
      <c r="M327" s="209"/>
      <c r="N327" s="247"/>
      <c r="O327" s="307"/>
      <c r="P327" s="307"/>
      <c r="Q327" s="320">
        <f t="shared" si="130"/>
        <v>0</v>
      </c>
      <c r="R327" s="478"/>
      <c r="S327" s="549"/>
      <c r="T327" s="219" t="s">
        <v>276</v>
      </c>
      <c r="U327" s="304"/>
      <c r="V327" s="209"/>
      <c r="W327" s="247"/>
      <c r="X327" s="307"/>
      <c r="Y327" s="307"/>
      <c r="Z327" s="320">
        <f t="shared" si="131"/>
        <v>0</v>
      </c>
    </row>
    <row r="328" spans="1:26" ht="22.5" customHeight="1">
      <c r="A328" s="543"/>
      <c r="B328" s="308" t="s">
        <v>4</v>
      </c>
      <c r="C328" s="309"/>
      <c r="D328" s="310"/>
      <c r="E328" s="311"/>
      <c r="F328" s="312"/>
      <c r="G328" s="312"/>
      <c r="H328" s="310">
        <f>SUBTOTAL(9,H323:H327)</f>
        <v>0</v>
      </c>
      <c r="I328" s="477"/>
      <c r="J328" s="544"/>
      <c r="K328" s="308" t="s">
        <v>4</v>
      </c>
      <c r="L328" s="309"/>
      <c r="M328" s="310"/>
      <c r="N328" s="311"/>
      <c r="O328" s="312"/>
      <c r="P328" s="312"/>
      <c r="Q328" s="310">
        <f>SUBTOTAL(9,Q323:Q327)</f>
        <v>0</v>
      </c>
      <c r="R328" s="477"/>
      <c r="S328" s="549"/>
      <c r="T328" s="308" t="s">
        <v>4</v>
      </c>
      <c r="U328" s="309"/>
      <c r="V328" s="310"/>
      <c r="W328" s="311"/>
      <c r="X328" s="312"/>
      <c r="Y328" s="312"/>
      <c r="Z328" s="310">
        <f>SUBTOTAL(9,Z323:Z327)</f>
        <v>0</v>
      </c>
    </row>
    <row r="329" spans="1:26" ht="54" customHeight="1">
      <c r="A329" s="543" t="s">
        <v>342</v>
      </c>
      <c r="B329" s="304" t="s">
        <v>213</v>
      </c>
      <c r="C329" s="303"/>
      <c r="D329" s="209"/>
      <c r="E329" s="210"/>
      <c r="F329" s="307"/>
      <c r="G329" s="307"/>
      <c r="H329" s="209"/>
      <c r="I329" s="477"/>
      <c r="J329" s="544" t="s">
        <v>342</v>
      </c>
      <c r="K329" s="304" t="s">
        <v>213</v>
      </c>
      <c r="L329" s="303"/>
      <c r="M329" s="209"/>
      <c r="N329" s="210"/>
      <c r="O329" s="307"/>
      <c r="P329" s="307"/>
      <c r="Q329" s="209"/>
      <c r="R329" s="477"/>
      <c r="S329" s="549" t="s">
        <v>342</v>
      </c>
      <c r="T329" s="304" t="s">
        <v>213</v>
      </c>
      <c r="U329" s="303"/>
      <c r="V329" s="209"/>
      <c r="W329" s="210"/>
      <c r="X329" s="307"/>
      <c r="Y329" s="307"/>
      <c r="Z329" s="209"/>
    </row>
    <row r="330" spans="1:26" ht="22.5" customHeight="1">
      <c r="A330" s="543"/>
      <c r="B330" s="219" t="s">
        <v>208</v>
      </c>
      <c r="C330" s="205"/>
      <c r="D330" s="209"/>
      <c r="E330" s="247"/>
      <c r="F330" s="307"/>
      <c r="G330" s="307"/>
      <c r="H330" s="320">
        <f>ROUND(D330*E330*G330,0)</f>
        <v>0</v>
      </c>
      <c r="I330" s="478"/>
      <c r="J330" s="544"/>
      <c r="K330" s="219" t="s">
        <v>208</v>
      </c>
      <c r="L330" s="205"/>
      <c r="M330" s="209"/>
      <c r="N330" s="247"/>
      <c r="O330" s="307"/>
      <c r="P330" s="307"/>
      <c r="Q330" s="320">
        <f>ROUND(M330*N330*P330,0)</f>
        <v>0</v>
      </c>
      <c r="R330" s="478"/>
      <c r="S330" s="549"/>
      <c r="T330" s="219" t="s">
        <v>208</v>
      </c>
      <c r="U330" s="205"/>
      <c r="V330" s="209"/>
      <c r="W330" s="247"/>
      <c r="X330" s="307"/>
      <c r="Y330" s="307"/>
      <c r="Z330" s="320">
        <f>ROUND(V330*W330*Y330,0)</f>
        <v>0</v>
      </c>
    </row>
    <row r="331" spans="1:26" ht="22.5" customHeight="1">
      <c r="A331" s="543"/>
      <c r="B331" s="219" t="s">
        <v>209</v>
      </c>
      <c r="C331" s="205"/>
      <c r="D331" s="209"/>
      <c r="E331" s="247"/>
      <c r="F331" s="307"/>
      <c r="G331" s="307"/>
      <c r="H331" s="320">
        <f>ROUND(D331*E331*F331*G331,0)</f>
        <v>0</v>
      </c>
      <c r="I331" s="478"/>
      <c r="J331" s="544"/>
      <c r="K331" s="219" t="s">
        <v>209</v>
      </c>
      <c r="L331" s="205"/>
      <c r="M331" s="209"/>
      <c r="N331" s="247"/>
      <c r="O331" s="307"/>
      <c r="P331" s="307"/>
      <c r="Q331" s="320">
        <f>ROUND(M331*N331*O331*P331,0)</f>
        <v>0</v>
      </c>
      <c r="R331" s="478"/>
      <c r="S331" s="549"/>
      <c r="T331" s="219" t="s">
        <v>209</v>
      </c>
      <c r="U331" s="205"/>
      <c r="V331" s="209"/>
      <c r="W331" s="247"/>
      <c r="X331" s="307"/>
      <c r="Y331" s="307"/>
      <c r="Z331" s="320">
        <f>ROUND(V331*W331*X331*Y331,0)</f>
        <v>0</v>
      </c>
    </row>
    <row r="332" spans="1:26" ht="22.5" customHeight="1">
      <c r="A332" s="543"/>
      <c r="B332" s="219" t="s">
        <v>272</v>
      </c>
      <c r="C332" s="205"/>
      <c r="D332" s="209"/>
      <c r="E332" s="247"/>
      <c r="F332" s="307"/>
      <c r="G332" s="307"/>
      <c r="H332" s="320">
        <f t="shared" ref="H332:H334" si="132">ROUND(D332*E332*F332*G332,0)</f>
        <v>0</v>
      </c>
      <c r="I332" s="478"/>
      <c r="J332" s="544"/>
      <c r="K332" s="219" t="s">
        <v>272</v>
      </c>
      <c r="L332" s="205"/>
      <c r="M332" s="209"/>
      <c r="N332" s="247"/>
      <c r="O332" s="307"/>
      <c r="P332" s="307"/>
      <c r="Q332" s="320">
        <f t="shared" ref="Q332:Q334" si="133">ROUND(M332*N332*O332*P332,0)</f>
        <v>0</v>
      </c>
      <c r="R332" s="478"/>
      <c r="S332" s="549"/>
      <c r="T332" s="219" t="s">
        <v>272</v>
      </c>
      <c r="U332" s="205"/>
      <c r="V332" s="209"/>
      <c r="W332" s="247"/>
      <c r="X332" s="307"/>
      <c r="Y332" s="307"/>
      <c r="Z332" s="320">
        <f t="shared" ref="Z332:Z334" si="134">ROUND(V332*W332*X332*Y332,0)</f>
        <v>0</v>
      </c>
    </row>
    <row r="333" spans="1:26" ht="22.5" customHeight="1">
      <c r="A333" s="543"/>
      <c r="B333" s="219" t="s">
        <v>273</v>
      </c>
      <c r="C333" s="205"/>
      <c r="D333" s="209"/>
      <c r="E333" s="247"/>
      <c r="F333" s="307"/>
      <c r="G333" s="307"/>
      <c r="H333" s="320">
        <f t="shared" si="132"/>
        <v>0</v>
      </c>
      <c r="I333" s="478"/>
      <c r="J333" s="544"/>
      <c r="K333" s="219" t="s">
        <v>273</v>
      </c>
      <c r="L333" s="205"/>
      <c r="M333" s="209"/>
      <c r="N333" s="247"/>
      <c r="O333" s="307"/>
      <c r="P333" s="307"/>
      <c r="Q333" s="320">
        <f t="shared" si="133"/>
        <v>0</v>
      </c>
      <c r="R333" s="478"/>
      <c r="S333" s="549"/>
      <c r="T333" s="219" t="s">
        <v>273</v>
      </c>
      <c r="U333" s="205"/>
      <c r="V333" s="209"/>
      <c r="W333" s="247"/>
      <c r="X333" s="307"/>
      <c r="Y333" s="307"/>
      <c r="Z333" s="320">
        <f t="shared" si="134"/>
        <v>0</v>
      </c>
    </row>
    <row r="334" spans="1:26" ht="22.5" customHeight="1">
      <c r="A334" s="543"/>
      <c r="B334" s="219" t="s">
        <v>276</v>
      </c>
      <c r="C334" s="304"/>
      <c r="D334" s="209"/>
      <c r="E334" s="247"/>
      <c r="F334" s="307"/>
      <c r="G334" s="307"/>
      <c r="H334" s="320">
        <f t="shared" si="132"/>
        <v>0</v>
      </c>
      <c r="I334" s="478"/>
      <c r="J334" s="544"/>
      <c r="K334" s="219" t="s">
        <v>276</v>
      </c>
      <c r="L334" s="304"/>
      <c r="M334" s="209"/>
      <c r="N334" s="247"/>
      <c r="O334" s="307"/>
      <c r="P334" s="307"/>
      <c r="Q334" s="320">
        <f t="shared" si="133"/>
        <v>0</v>
      </c>
      <c r="R334" s="478"/>
      <c r="S334" s="549"/>
      <c r="T334" s="219" t="s">
        <v>276</v>
      </c>
      <c r="U334" s="304"/>
      <c r="V334" s="209"/>
      <c r="W334" s="247"/>
      <c r="X334" s="307"/>
      <c r="Y334" s="307"/>
      <c r="Z334" s="320">
        <f t="shared" si="134"/>
        <v>0</v>
      </c>
    </row>
    <row r="335" spans="1:26" ht="22.5" customHeight="1">
      <c r="A335" s="543"/>
      <c r="B335" s="308" t="s">
        <v>4</v>
      </c>
      <c r="C335" s="309"/>
      <c r="D335" s="310"/>
      <c r="E335" s="311"/>
      <c r="F335" s="312"/>
      <c r="G335" s="312"/>
      <c r="H335" s="310">
        <f>SUBTOTAL(9,H330:H334)</f>
        <v>0</v>
      </c>
      <c r="I335" s="477"/>
      <c r="J335" s="544"/>
      <c r="K335" s="308" t="s">
        <v>4</v>
      </c>
      <c r="L335" s="309"/>
      <c r="M335" s="310"/>
      <c r="N335" s="311"/>
      <c r="O335" s="312"/>
      <c r="P335" s="312"/>
      <c r="Q335" s="310">
        <f>SUBTOTAL(9,Q330:Q334)</f>
        <v>0</v>
      </c>
      <c r="R335" s="477"/>
      <c r="S335" s="549"/>
      <c r="T335" s="308" t="s">
        <v>4</v>
      </c>
      <c r="U335" s="309"/>
      <c r="V335" s="310"/>
      <c r="W335" s="311"/>
      <c r="X335" s="312"/>
      <c r="Y335" s="312"/>
      <c r="Z335" s="310">
        <f>SUBTOTAL(9,Z330:Z334)</f>
        <v>0</v>
      </c>
    </row>
    <row r="336" spans="1:26" ht="58.5" customHeight="1">
      <c r="A336" s="543" t="s">
        <v>343</v>
      </c>
      <c r="B336" s="304" t="s">
        <v>213</v>
      </c>
      <c r="C336" s="303"/>
      <c r="D336" s="209"/>
      <c r="E336" s="210"/>
      <c r="F336" s="307"/>
      <c r="G336" s="307"/>
      <c r="H336" s="209"/>
      <c r="I336" s="477"/>
      <c r="J336" s="544" t="s">
        <v>343</v>
      </c>
      <c r="K336" s="304" t="s">
        <v>213</v>
      </c>
      <c r="L336" s="303"/>
      <c r="M336" s="209"/>
      <c r="N336" s="210"/>
      <c r="O336" s="307"/>
      <c r="P336" s="307"/>
      <c r="Q336" s="209"/>
      <c r="R336" s="477"/>
      <c r="S336" s="549" t="s">
        <v>343</v>
      </c>
      <c r="T336" s="304" t="s">
        <v>213</v>
      </c>
      <c r="U336" s="303"/>
      <c r="V336" s="209"/>
      <c r="W336" s="210"/>
      <c r="X336" s="307"/>
      <c r="Y336" s="307"/>
      <c r="Z336" s="209"/>
    </row>
    <row r="337" spans="1:26" ht="22.5" customHeight="1">
      <c r="A337" s="543"/>
      <c r="B337" s="219" t="s">
        <v>208</v>
      </c>
      <c r="C337" s="205"/>
      <c r="D337" s="209"/>
      <c r="E337" s="247"/>
      <c r="F337" s="307"/>
      <c r="G337" s="307"/>
      <c r="H337" s="320">
        <f>ROUND(D337*E337*G337,0)</f>
        <v>0</v>
      </c>
      <c r="I337" s="478"/>
      <c r="J337" s="544"/>
      <c r="K337" s="219" t="s">
        <v>208</v>
      </c>
      <c r="L337" s="205"/>
      <c r="M337" s="209"/>
      <c r="N337" s="247"/>
      <c r="O337" s="307"/>
      <c r="P337" s="307"/>
      <c r="Q337" s="320">
        <f>ROUND(M337*N337*P337,0)</f>
        <v>0</v>
      </c>
      <c r="R337" s="478"/>
      <c r="S337" s="549"/>
      <c r="T337" s="219" t="s">
        <v>208</v>
      </c>
      <c r="U337" s="205"/>
      <c r="V337" s="209"/>
      <c r="W337" s="247"/>
      <c r="X337" s="307"/>
      <c r="Y337" s="307"/>
      <c r="Z337" s="320">
        <f>ROUND(V337*W337*Y337,0)</f>
        <v>0</v>
      </c>
    </row>
    <row r="338" spans="1:26" ht="22.5" customHeight="1">
      <c r="A338" s="543"/>
      <c r="B338" s="219" t="s">
        <v>209</v>
      </c>
      <c r="C338" s="205"/>
      <c r="D338" s="209"/>
      <c r="E338" s="247"/>
      <c r="F338" s="307"/>
      <c r="G338" s="307"/>
      <c r="H338" s="320">
        <f>ROUND(D338*E338*F338*G338,0)</f>
        <v>0</v>
      </c>
      <c r="I338" s="478"/>
      <c r="J338" s="544"/>
      <c r="K338" s="219" t="s">
        <v>209</v>
      </c>
      <c r="L338" s="205"/>
      <c r="M338" s="209"/>
      <c r="N338" s="247"/>
      <c r="O338" s="307"/>
      <c r="P338" s="307"/>
      <c r="Q338" s="320">
        <f>ROUND(M338*N338*O338*P338,0)</f>
        <v>0</v>
      </c>
      <c r="R338" s="478"/>
      <c r="S338" s="549"/>
      <c r="T338" s="219" t="s">
        <v>209</v>
      </c>
      <c r="U338" s="205"/>
      <c r="V338" s="209"/>
      <c r="W338" s="247"/>
      <c r="X338" s="307"/>
      <c r="Y338" s="307"/>
      <c r="Z338" s="320">
        <f>ROUND(V338*W338*X338*Y338,0)</f>
        <v>0</v>
      </c>
    </row>
    <row r="339" spans="1:26" ht="22.5" customHeight="1">
      <c r="A339" s="543"/>
      <c r="B339" s="219" t="s">
        <v>272</v>
      </c>
      <c r="C339" s="205"/>
      <c r="D339" s="209"/>
      <c r="E339" s="247"/>
      <c r="F339" s="307"/>
      <c r="G339" s="307"/>
      <c r="H339" s="320">
        <f t="shared" ref="H339:H341" si="135">ROUND(D339*E339*F339*G339,0)</f>
        <v>0</v>
      </c>
      <c r="I339" s="478"/>
      <c r="J339" s="544"/>
      <c r="K339" s="219" t="s">
        <v>272</v>
      </c>
      <c r="L339" s="205"/>
      <c r="M339" s="209"/>
      <c r="N339" s="247"/>
      <c r="O339" s="307"/>
      <c r="P339" s="307"/>
      <c r="Q339" s="320">
        <f t="shared" ref="Q339:Q341" si="136">ROUND(M339*N339*O339*P339,0)</f>
        <v>0</v>
      </c>
      <c r="R339" s="478"/>
      <c r="S339" s="549"/>
      <c r="T339" s="219" t="s">
        <v>272</v>
      </c>
      <c r="U339" s="205"/>
      <c r="V339" s="209"/>
      <c r="W339" s="247"/>
      <c r="X339" s="307"/>
      <c r="Y339" s="307"/>
      <c r="Z339" s="320">
        <f t="shared" ref="Z339:Z341" si="137">ROUND(V339*W339*X339*Y339,0)</f>
        <v>0</v>
      </c>
    </row>
    <row r="340" spans="1:26" ht="22.5" customHeight="1">
      <c r="A340" s="543"/>
      <c r="B340" s="219" t="s">
        <v>273</v>
      </c>
      <c r="C340" s="205"/>
      <c r="D340" s="209"/>
      <c r="E340" s="247"/>
      <c r="F340" s="307"/>
      <c r="G340" s="307"/>
      <c r="H340" s="320">
        <f t="shared" si="135"/>
        <v>0</v>
      </c>
      <c r="I340" s="478"/>
      <c r="J340" s="544"/>
      <c r="K340" s="219" t="s">
        <v>273</v>
      </c>
      <c r="L340" s="205"/>
      <c r="M340" s="209"/>
      <c r="N340" s="247"/>
      <c r="O340" s="307"/>
      <c r="P340" s="307"/>
      <c r="Q340" s="320">
        <f t="shared" si="136"/>
        <v>0</v>
      </c>
      <c r="R340" s="478"/>
      <c r="S340" s="549"/>
      <c r="T340" s="219" t="s">
        <v>273</v>
      </c>
      <c r="U340" s="205"/>
      <c r="V340" s="209"/>
      <c r="W340" s="247"/>
      <c r="X340" s="307"/>
      <c r="Y340" s="307"/>
      <c r="Z340" s="320">
        <f t="shared" si="137"/>
        <v>0</v>
      </c>
    </row>
    <row r="341" spans="1:26" ht="22.5" customHeight="1">
      <c r="A341" s="543"/>
      <c r="B341" s="219" t="s">
        <v>276</v>
      </c>
      <c r="C341" s="304"/>
      <c r="D341" s="209"/>
      <c r="E341" s="247"/>
      <c r="F341" s="307"/>
      <c r="G341" s="307"/>
      <c r="H341" s="320">
        <f t="shared" si="135"/>
        <v>0</v>
      </c>
      <c r="I341" s="478"/>
      <c r="J341" s="544"/>
      <c r="K341" s="219" t="s">
        <v>276</v>
      </c>
      <c r="L341" s="304"/>
      <c r="M341" s="209"/>
      <c r="N341" s="247"/>
      <c r="O341" s="307"/>
      <c r="P341" s="307"/>
      <c r="Q341" s="320">
        <f t="shared" si="136"/>
        <v>0</v>
      </c>
      <c r="R341" s="478"/>
      <c r="S341" s="549"/>
      <c r="T341" s="219" t="s">
        <v>276</v>
      </c>
      <c r="U341" s="304"/>
      <c r="V341" s="209"/>
      <c r="W341" s="247"/>
      <c r="X341" s="307"/>
      <c r="Y341" s="307"/>
      <c r="Z341" s="320">
        <f t="shared" si="137"/>
        <v>0</v>
      </c>
    </row>
    <row r="342" spans="1:26" ht="22.5" customHeight="1">
      <c r="A342" s="543"/>
      <c r="B342" s="308" t="s">
        <v>4</v>
      </c>
      <c r="C342" s="309"/>
      <c r="D342" s="310"/>
      <c r="E342" s="311"/>
      <c r="F342" s="312"/>
      <c r="G342" s="312"/>
      <c r="H342" s="310">
        <f>SUBTOTAL(9,H337:H341)</f>
        <v>0</v>
      </c>
      <c r="I342" s="477"/>
      <c r="J342" s="544"/>
      <c r="K342" s="308" t="s">
        <v>4</v>
      </c>
      <c r="L342" s="309"/>
      <c r="M342" s="310"/>
      <c r="N342" s="311"/>
      <c r="O342" s="312"/>
      <c r="P342" s="312"/>
      <c r="Q342" s="310">
        <f>SUBTOTAL(9,Q337:Q341)</f>
        <v>0</v>
      </c>
      <c r="R342" s="477"/>
      <c r="S342" s="549"/>
      <c r="T342" s="308" t="s">
        <v>4</v>
      </c>
      <c r="U342" s="309"/>
      <c r="V342" s="310"/>
      <c r="W342" s="311"/>
      <c r="X342" s="312"/>
      <c r="Y342" s="312"/>
      <c r="Z342" s="310">
        <f>SUBTOTAL(9,Z337:Z341)</f>
        <v>0</v>
      </c>
    </row>
    <row r="343" spans="1:26" ht="54" hidden="1" customHeight="1" outlineLevel="1">
      <c r="A343" s="543" t="s">
        <v>285</v>
      </c>
      <c r="B343" s="304" t="s">
        <v>213</v>
      </c>
      <c r="C343" s="303"/>
      <c r="D343" s="209"/>
      <c r="E343" s="210"/>
      <c r="F343" s="307"/>
      <c r="G343" s="307"/>
      <c r="H343" s="209"/>
      <c r="I343" s="477"/>
      <c r="J343" s="544" t="s">
        <v>285</v>
      </c>
      <c r="K343" s="304" t="s">
        <v>213</v>
      </c>
      <c r="L343" s="303"/>
      <c r="M343" s="209"/>
      <c r="N343" s="210"/>
      <c r="O343" s="307"/>
      <c r="P343" s="307"/>
      <c r="Q343" s="209"/>
      <c r="R343" s="477"/>
      <c r="S343" s="549" t="s">
        <v>285</v>
      </c>
      <c r="T343" s="304" t="s">
        <v>213</v>
      </c>
      <c r="U343" s="303"/>
      <c r="V343" s="209"/>
      <c r="W343" s="210"/>
      <c r="X343" s="307"/>
      <c r="Y343" s="307"/>
      <c r="Z343" s="209"/>
    </row>
    <row r="344" spans="1:26" ht="22.5" hidden="1" customHeight="1" outlineLevel="1">
      <c r="A344" s="543"/>
      <c r="B344" s="219" t="s">
        <v>208</v>
      </c>
      <c r="C344" s="205"/>
      <c r="D344" s="209"/>
      <c r="E344" s="247"/>
      <c r="F344" s="307"/>
      <c r="G344" s="307"/>
      <c r="H344" s="320">
        <f>ROUND(D344*E344*G344,0)</f>
        <v>0</v>
      </c>
      <c r="I344" s="478"/>
      <c r="J344" s="544"/>
      <c r="K344" s="219" t="s">
        <v>208</v>
      </c>
      <c r="L344" s="205"/>
      <c r="M344" s="209"/>
      <c r="N344" s="247"/>
      <c r="O344" s="307"/>
      <c r="P344" s="307"/>
      <c r="Q344" s="320">
        <f>ROUND(M344*N344*P344,0)</f>
        <v>0</v>
      </c>
      <c r="R344" s="478"/>
      <c r="S344" s="549"/>
      <c r="T344" s="219" t="s">
        <v>208</v>
      </c>
      <c r="U344" s="205"/>
      <c r="V344" s="209"/>
      <c r="W344" s="247"/>
      <c r="X344" s="307"/>
      <c r="Y344" s="307"/>
      <c r="Z344" s="320">
        <f>ROUND(V344*W344*Y344,0)</f>
        <v>0</v>
      </c>
    </row>
    <row r="345" spans="1:26" ht="22.5" hidden="1" customHeight="1" outlineLevel="1">
      <c r="A345" s="543"/>
      <c r="B345" s="219" t="s">
        <v>209</v>
      </c>
      <c r="C345" s="205"/>
      <c r="D345" s="209"/>
      <c r="E345" s="247"/>
      <c r="F345" s="307"/>
      <c r="G345" s="307"/>
      <c r="H345" s="320">
        <f>ROUND(D345*E345*F345*G345,0)</f>
        <v>0</v>
      </c>
      <c r="I345" s="478"/>
      <c r="J345" s="544"/>
      <c r="K345" s="219" t="s">
        <v>209</v>
      </c>
      <c r="L345" s="205"/>
      <c r="M345" s="209"/>
      <c r="N345" s="247"/>
      <c r="O345" s="307"/>
      <c r="P345" s="307"/>
      <c r="Q345" s="320">
        <f>ROUND(M345*N345*O345*P345,0)</f>
        <v>0</v>
      </c>
      <c r="R345" s="478"/>
      <c r="S345" s="549"/>
      <c r="T345" s="219" t="s">
        <v>209</v>
      </c>
      <c r="U345" s="205"/>
      <c r="V345" s="209"/>
      <c r="W345" s="247"/>
      <c r="X345" s="307"/>
      <c r="Y345" s="307"/>
      <c r="Z345" s="320">
        <f>ROUND(V345*W345*X345*Y345,0)</f>
        <v>0</v>
      </c>
    </row>
    <row r="346" spans="1:26" ht="22.5" hidden="1" customHeight="1" outlineLevel="1">
      <c r="A346" s="543"/>
      <c r="B346" s="219" t="s">
        <v>272</v>
      </c>
      <c r="C346" s="205"/>
      <c r="D346" s="209"/>
      <c r="E346" s="247"/>
      <c r="F346" s="307"/>
      <c r="G346" s="307"/>
      <c r="H346" s="320">
        <f t="shared" ref="H346:H348" si="138">ROUND(D346*E346*F346*G346,0)</f>
        <v>0</v>
      </c>
      <c r="I346" s="478"/>
      <c r="J346" s="544"/>
      <c r="K346" s="219" t="s">
        <v>272</v>
      </c>
      <c r="L346" s="205"/>
      <c r="M346" s="209"/>
      <c r="N346" s="247"/>
      <c r="O346" s="307"/>
      <c r="P346" s="307"/>
      <c r="Q346" s="320">
        <f t="shared" ref="Q346:Q348" si="139">ROUND(M346*N346*O346*P346,0)</f>
        <v>0</v>
      </c>
      <c r="R346" s="478"/>
      <c r="S346" s="549"/>
      <c r="T346" s="219" t="s">
        <v>272</v>
      </c>
      <c r="U346" s="205"/>
      <c r="V346" s="209"/>
      <c r="W346" s="247"/>
      <c r="X346" s="307"/>
      <c r="Y346" s="307"/>
      <c r="Z346" s="320">
        <f t="shared" ref="Z346:Z348" si="140">ROUND(V346*W346*X346*Y346,0)</f>
        <v>0</v>
      </c>
    </row>
    <row r="347" spans="1:26" ht="22.5" hidden="1" customHeight="1" outlineLevel="1">
      <c r="A347" s="543"/>
      <c r="B347" s="219" t="s">
        <v>273</v>
      </c>
      <c r="C347" s="205"/>
      <c r="D347" s="209"/>
      <c r="E347" s="247"/>
      <c r="F347" s="307"/>
      <c r="G347" s="307"/>
      <c r="H347" s="320">
        <f t="shared" si="138"/>
        <v>0</v>
      </c>
      <c r="I347" s="478"/>
      <c r="J347" s="544"/>
      <c r="K347" s="219" t="s">
        <v>273</v>
      </c>
      <c r="L347" s="205"/>
      <c r="M347" s="209"/>
      <c r="N347" s="247"/>
      <c r="O347" s="307"/>
      <c r="P347" s="307"/>
      <c r="Q347" s="320">
        <f t="shared" si="139"/>
        <v>0</v>
      </c>
      <c r="R347" s="478"/>
      <c r="S347" s="549"/>
      <c r="T347" s="219" t="s">
        <v>273</v>
      </c>
      <c r="U347" s="205"/>
      <c r="V347" s="209"/>
      <c r="W347" s="247"/>
      <c r="X347" s="307"/>
      <c r="Y347" s="307"/>
      <c r="Z347" s="320">
        <f t="shared" si="140"/>
        <v>0</v>
      </c>
    </row>
    <row r="348" spans="1:26" ht="22.5" hidden="1" customHeight="1" outlineLevel="1">
      <c r="A348" s="543"/>
      <c r="B348" s="219" t="s">
        <v>276</v>
      </c>
      <c r="C348" s="304"/>
      <c r="D348" s="209"/>
      <c r="E348" s="247"/>
      <c r="F348" s="307"/>
      <c r="G348" s="307"/>
      <c r="H348" s="320">
        <f t="shared" si="138"/>
        <v>0</v>
      </c>
      <c r="I348" s="478"/>
      <c r="J348" s="544"/>
      <c r="K348" s="219" t="s">
        <v>276</v>
      </c>
      <c r="L348" s="304"/>
      <c r="M348" s="209"/>
      <c r="N348" s="247"/>
      <c r="O348" s="307"/>
      <c r="P348" s="307"/>
      <c r="Q348" s="320">
        <f t="shared" si="139"/>
        <v>0</v>
      </c>
      <c r="R348" s="478"/>
      <c r="S348" s="549"/>
      <c r="T348" s="219" t="s">
        <v>276</v>
      </c>
      <c r="U348" s="304"/>
      <c r="V348" s="209"/>
      <c r="W348" s="247"/>
      <c r="X348" s="307"/>
      <c r="Y348" s="307"/>
      <c r="Z348" s="320">
        <f t="shared" si="140"/>
        <v>0</v>
      </c>
    </row>
    <row r="349" spans="1:26" ht="22.5" hidden="1" customHeight="1" outlineLevel="1">
      <c r="A349" s="543"/>
      <c r="B349" s="308" t="s">
        <v>4</v>
      </c>
      <c r="C349" s="309"/>
      <c r="D349" s="310"/>
      <c r="E349" s="311"/>
      <c r="F349" s="312"/>
      <c r="G349" s="312"/>
      <c r="H349" s="310">
        <f>SUBTOTAL(9,H344:H348)</f>
        <v>0</v>
      </c>
      <c r="I349" s="477"/>
      <c r="J349" s="544"/>
      <c r="K349" s="308" t="s">
        <v>4</v>
      </c>
      <c r="L349" s="309"/>
      <c r="M349" s="310"/>
      <c r="N349" s="311"/>
      <c r="O349" s="312"/>
      <c r="P349" s="312"/>
      <c r="Q349" s="310">
        <f>SUBTOTAL(9,Q344:Q348)</f>
        <v>0</v>
      </c>
      <c r="R349" s="477"/>
      <c r="S349" s="549"/>
      <c r="T349" s="308" t="s">
        <v>4</v>
      </c>
      <c r="U349" s="309"/>
      <c r="V349" s="310"/>
      <c r="W349" s="311"/>
      <c r="X349" s="312"/>
      <c r="Y349" s="312"/>
      <c r="Z349" s="310">
        <f>SUBTOTAL(9,Z344:Z348)</f>
        <v>0</v>
      </c>
    </row>
    <row r="350" spans="1:26" s="323" customFormat="1" ht="18.600000000000001" customHeight="1" collapsed="1">
      <c r="A350" s="319"/>
      <c r="B350" s="219"/>
      <c r="C350" s="205"/>
      <c r="D350" s="209"/>
      <c r="E350" s="247"/>
      <c r="F350" s="307"/>
      <c r="G350" s="307"/>
      <c r="H350" s="318">
        <f>SUBTOTAL(9,H322:H349)</f>
        <v>0</v>
      </c>
      <c r="I350" s="479"/>
      <c r="J350" s="319"/>
      <c r="K350" s="219"/>
      <c r="L350" s="205"/>
      <c r="M350" s="209"/>
      <c r="N350" s="247"/>
      <c r="O350" s="307"/>
      <c r="P350" s="307"/>
      <c r="Q350" s="318">
        <f>SUBTOTAL(9,Q322:Q349)</f>
        <v>0</v>
      </c>
      <c r="R350" s="479"/>
      <c r="S350" s="319"/>
      <c r="T350" s="219"/>
      <c r="U350" s="205"/>
      <c r="V350" s="209"/>
      <c r="W350" s="247"/>
      <c r="X350" s="307"/>
      <c r="Y350" s="307"/>
      <c r="Z350" s="318">
        <f>SUBTOTAL(9,Z322:Z349)</f>
        <v>0</v>
      </c>
    </row>
    <row r="351" spans="1:26" s="323" customFormat="1" ht="14.45" customHeight="1">
      <c r="A351" s="319"/>
      <c r="B351" s="219"/>
      <c r="C351" s="205"/>
      <c r="D351" s="209"/>
      <c r="E351" s="247"/>
      <c r="F351" s="307"/>
      <c r="G351" s="307"/>
      <c r="H351" s="231"/>
      <c r="I351" s="479"/>
      <c r="J351" s="319"/>
      <c r="K351" s="219"/>
      <c r="L351" s="205"/>
      <c r="M351" s="209"/>
      <c r="N351" s="247"/>
      <c r="O351" s="307"/>
      <c r="P351" s="307"/>
      <c r="Q351" s="231"/>
      <c r="R351" s="479"/>
      <c r="S351" s="319"/>
      <c r="T351" s="219"/>
      <c r="U351" s="205"/>
      <c r="V351" s="209"/>
      <c r="W351" s="247"/>
      <c r="X351" s="307"/>
      <c r="Y351" s="307"/>
      <c r="Z351" s="231"/>
    </row>
    <row r="352" spans="1:26" ht="26.25">
      <c r="A352" s="545" t="s">
        <v>278</v>
      </c>
      <c r="B352" s="545"/>
      <c r="C352" s="545"/>
      <c r="D352" s="545"/>
      <c r="E352" s="545"/>
      <c r="F352" s="545"/>
      <c r="G352" s="545"/>
      <c r="H352" s="545"/>
      <c r="I352" s="476"/>
      <c r="J352" s="546" t="s">
        <v>279</v>
      </c>
      <c r="K352" s="546"/>
      <c r="L352" s="546"/>
      <c r="M352" s="546"/>
      <c r="N352" s="546"/>
      <c r="O352" s="546"/>
      <c r="P352" s="546"/>
      <c r="Q352" s="546"/>
      <c r="R352" s="476"/>
      <c r="S352" s="548" t="s">
        <v>305</v>
      </c>
      <c r="T352" s="548"/>
      <c r="U352" s="548"/>
      <c r="V352" s="548"/>
      <c r="W352" s="548"/>
      <c r="X352" s="548"/>
      <c r="Y352" s="548"/>
      <c r="Z352" s="548"/>
    </row>
    <row r="353" spans="1:26">
      <c r="A353" s="237" t="s">
        <v>114</v>
      </c>
      <c r="B353" s="237" t="s">
        <v>214</v>
      </c>
      <c r="C353" s="237"/>
      <c r="D353" s="211"/>
      <c r="E353" s="176"/>
      <c r="F353" s="305"/>
      <c r="G353" s="305"/>
      <c r="H353" s="209"/>
      <c r="I353" s="477"/>
      <c r="J353" s="237" t="s">
        <v>114</v>
      </c>
      <c r="K353" s="237" t="s">
        <v>214</v>
      </c>
      <c r="L353" s="237"/>
      <c r="M353" s="211"/>
      <c r="N353" s="176"/>
      <c r="O353" s="305"/>
      <c r="P353" s="305"/>
      <c r="Q353" s="209"/>
      <c r="R353" s="477"/>
      <c r="S353" s="237" t="s">
        <v>114</v>
      </c>
      <c r="T353" s="237" t="s">
        <v>214</v>
      </c>
      <c r="U353" s="237"/>
      <c r="V353" s="211"/>
      <c r="W353" s="176"/>
      <c r="X353" s="305"/>
      <c r="Y353" s="305"/>
      <c r="Z353" s="209"/>
    </row>
    <row r="354" spans="1:26">
      <c r="A354" s="181" t="s">
        <v>19</v>
      </c>
      <c r="B354" s="171" t="s">
        <v>97</v>
      </c>
      <c r="C354" s="174"/>
      <c r="D354" s="211"/>
      <c r="E354" s="176"/>
      <c r="F354" s="305"/>
      <c r="G354" s="305"/>
      <c r="H354" s="209"/>
      <c r="I354" s="477"/>
      <c r="J354" s="181" t="s">
        <v>19</v>
      </c>
      <c r="K354" s="171" t="s">
        <v>97</v>
      </c>
      <c r="L354" s="174"/>
      <c r="M354" s="211"/>
      <c r="N354" s="176"/>
      <c r="O354" s="305"/>
      <c r="P354" s="305"/>
      <c r="Q354" s="209"/>
      <c r="R354" s="477"/>
      <c r="S354" s="181" t="s">
        <v>19</v>
      </c>
      <c r="T354" s="171" t="s">
        <v>97</v>
      </c>
      <c r="U354" s="174"/>
      <c r="V354" s="211"/>
      <c r="W354" s="176"/>
      <c r="X354" s="305"/>
      <c r="Y354" s="305"/>
      <c r="Z354" s="209"/>
    </row>
    <row r="355" spans="1:26">
      <c r="A355" s="205"/>
      <c r="B355" s="212" t="s">
        <v>211</v>
      </c>
      <c r="C355" s="213" t="s">
        <v>210</v>
      </c>
      <c r="D355" s="214" t="s">
        <v>14</v>
      </c>
      <c r="E355" s="215" t="s">
        <v>15</v>
      </c>
      <c r="F355" s="306" t="s">
        <v>197</v>
      </c>
      <c r="G355" s="306" t="s">
        <v>207</v>
      </c>
      <c r="H355" s="214" t="s">
        <v>212</v>
      </c>
      <c r="I355" s="477"/>
      <c r="J355" s="205"/>
      <c r="K355" s="212" t="s">
        <v>211</v>
      </c>
      <c r="L355" s="213" t="s">
        <v>210</v>
      </c>
      <c r="M355" s="214" t="s">
        <v>14</v>
      </c>
      <c r="N355" s="215" t="s">
        <v>15</v>
      </c>
      <c r="O355" s="306" t="s">
        <v>197</v>
      </c>
      <c r="P355" s="306" t="s">
        <v>207</v>
      </c>
      <c r="Q355" s="214" t="s">
        <v>212</v>
      </c>
      <c r="R355" s="477"/>
      <c r="S355" s="205"/>
      <c r="T355" s="212" t="s">
        <v>211</v>
      </c>
      <c r="U355" s="213" t="s">
        <v>210</v>
      </c>
      <c r="V355" s="214" t="s">
        <v>14</v>
      </c>
      <c r="W355" s="215" t="s">
        <v>15</v>
      </c>
      <c r="X355" s="306" t="s">
        <v>197</v>
      </c>
      <c r="Y355" s="306" t="s">
        <v>207</v>
      </c>
      <c r="Z355" s="214" t="s">
        <v>212</v>
      </c>
    </row>
    <row r="356" spans="1:26" ht="48" customHeight="1">
      <c r="A356" s="547" t="s">
        <v>217</v>
      </c>
      <c r="B356" s="304" t="s">
        <v>324</v>
      </c>
      <c r="C356" s="303"/>
      <c r="D356" s="209"/>
      <c r="E356" s="210"/>
      <c r="F356" s="307"/>
      <c r="G356" s="307"/>
      <c r="H356" s="209"/>
      <c r="I356" s="477"/>
      <c r="J356" s="547" t="s">
        <v>217</v>
      </c>
      <c r="K356" s="304" t="s">
        <v>325</v>
      </c>
      <c r="L356" s="303"/>
      <c r="M356" s="209"/>
      <c r="N356" s="210"/>
      <c r="O356" s="307"/>
      <c r="P356" s="307"/>
      <c r="Q356" s="209"/>
      <c r="R356" s="477"/>
      <c r="S356" s="547" t="s">
        <v>217</v>
      </c>
      <c r="T356" s="304" t="s">
        <v>330</v>
      </c>
      <c r="U356" s="303"/>
      <c r="V356" s="209"/>
      <c r="W356" s="210"/>
      <c r="X356" s="307"/>
      <c r="Y356" s="307"/>
      <c r="Z356" s="209"/>
    </row>
    <row r="357" spans="1:26" ht="22.5" customHeight="1">
      <c r="A357" s="547"/>
      <c r="B357" s="219" t="s">
        <v>208</v>
      </c>
      <c r="C357" s="205" t="s">
        <v>262</v>
      </c>
      <c r="D357" s="209">
        <v>1500</v>
      </c>
      <c r="E357" s="247">
        <v>1</v>
      </c>
      <c r="F357" s="307"/>
      <c r="G357" s="307">
        <v>4</v>
      </c>
      <c r="H357" s="320">
        <f>ROUND(D357*E357*G357,0)</f>
        <v>6000</v>
      </c>
      <c r="I357" s="478"/>
      <c r="J357" s="547"/>
      <c r="K357" s="219" t="s">
        <v>208</v>
      </c>
      <c r="L357" s="205" t="s">
        <v>262</v>
      </c>
      <c r="M357" s="209">
        <v>1500</v>
      </c>
      <c r="N357" s="247">
        <v>1</v>
      </c>
      <c r="O357" s="307"/>
      <c r="P357" s="307">
        <v>4</v>
      </c>
      <c r="Q357" s="320">
        <f>ROUND(M357*N357*P357,0)</f>
        <v>6000</v>
      </c>
      <c r="R357" s="478"/>
      <c r="S357" s="547"/>
      <c r="T357" s="219" t="s">
        <v>208</v>
      </c>
      <c r="U357" s="205" t="s">
        <v>262</v>
      </c>
      <c r="V357" s="209">
        <v>1500</v>
      </c>
      <c r="W357" s="247">
        <v>1</v>
      </c>
      <c r="X357" s="307"/>
      <c r="Y357" s="307">
        <v>4</v>
      </c>
      <c r="Z357" s="320">
        <f>ROUND(V357*W357*Y357,0)</f>
        <v>6000</v>
      </c>
    </row>
    <row r="358" spans="1:26" ht="22.5" customHeight="1">
      <c r="A358" s="547"/>
      <c r="B358" s="219" t="s">
        <v>209</v>
      </c>
      <c r="C358" s="205" t="s">
        <v>204</v>
      </c>
      <c r="D358" s="209">
        <v>500</v>
      </c>
      <c r="E358" s="247">
        <v>1</v>
      </c>
      <c r="F358" s="307">
        <v>4</v>
      </c>
      <c r="G358" s="307">
        <v>4</v>
      </c>
      <c r="H358" s="320">
        <f>ROUND(D358*E358*F358*G358,0)</f>
        <v>8000</v>
      </c>
      <c r="I358" s="478"/>
      <c r="J358" s="547"/>
      <c r="K358" s="219" t="s">
        <v>209</v>
      </c>
      <c r="L358" s="205" t="s">
        <v>204</v>
      </c>
      <c r="M358" s="209">
        <v>500</v>
      </c>
      <c r="N358" s="247">
        <v>1</v>
      </c>
      <c r="O358" s="307">
        <v>4</v>
      </c>
      <c r="P358" s="307">
        <v>4</v>
      </c>
      <c r="Q358" s="320">
        <f>ROUND(M358*N358*O358*P358,0)</f>
        <v>8000</v>
      </c>
      <c r="R358" s="478"/>
      <c r="S358" s="547"/>
      <c r="T358" s="219" t="s">
        <v>209</v>
      </c>
      <c r="U358" s="205" t="s">
        <v>204</v>
      </c>
      <c r="V358" s="209">
        <v>500</v>
      </c>
      <c r="W358" s="247">
        <v>1</v>
      </c>
      <c r="X358" s="307">
        <v>4</v>
      </c>
      <c r="Y358" s="307">
        <v>4</v>
      </c>
      <c r="Z358" s="320">
        <f>ROUND(V358*W358*X358*Y358,0)</f>
        <v>8000</v>
      </c>
    </row>
    <row r="359" spans="1:26" ht="22.5" customHeight="1">
      <c r="A359" s="547"/>
      <c r="B359" s="219" t="s">
        <v>328</v>
      </c>
      <c r="C359" s="205" t="s">
        <v>274</v>
      </c>
      <c r="D359" s="209">
        <v>50</v>
      </c>
      <c r="E359" s="247">
        <v>1</v>
      </c>
      <c r="F359" s="307">
        <v>2</v>
      </c>
      <c r="G359" s="307">
        <v>4</v>
      </c>
      <c r="H359" s="320">
        <f t="shared" ref="H359:H361" si="141">ROUND(D359*E359*F359*G359,0)</f>
        <v>400</v>
      </c>
      <c r="I359" s="478"/>
      <c r="J359" s="547"/>
      <c r="K359" s="219" t="s">
        <v>326</v>
      </c>
      <c r="L359" s="205" t="s">
        <v>274</v>
      </c>
      <c r="M359" s="209">
        <v>50</v>
      </c>
      <c r="N359" s="247">
        <v>1</v>
      </c>
      <c r="O359" s="307">
        <v>2</v>
      </c>
      <c r="P359" s="307">
        <v>4</v>
      </c>
      <c r="Q359" s="320">
        <f t="shared" ref="Q359:Q361" si="142">ROUND(M359*N359*O359*P359,0)</f>
        <v>400</v>
      </c>
      <c r="R359" s="478"/>
      <c r="S359" s="547"/>
      <c r="T359" s="219" t="s">
        <v>331</v>
      </c>
      <c r="U359" s="205" t="s">
        <v>274</v>
      </c>
      <c r="V359" s="209">
        <v>50</v>
      </c>
      <c r="W359" s="247">
        <v>1</v>
      </c>
      <c r="X359" s="307">
        <v>2</v>
      </c>
      <c r="Y359" s="307">
        <v>4</v>
      </c>
      <c r="Z359" s="320">
        <f t="shared" ref="Z359:Z361" si="143">ROUND(V359*W359*X359*Y359,0)</f>
        <v>400</v>
      </c>
    </row>
    <row r="360" spans="1:26" ht="22.5" customHeight="1">
      <c r="A360" s="547"/>
      <c r="B360" s="219" t="s">
        <v>273</v>
      </c>
      <c r="C360" s="205" t="s">
        <v>275</v>
      </c>
      <c r="D360" s="209">
        <v>100</v>
      </c>
      <c r="E360" s="247">
        <v>1</v>
      </c>
      <c r="F360" s="307">
        <v>3</v>
      </c>
      <c r="G360" s="307">
        <v>4</v>
      </c>
      <c r="H360" s="320">
        <f t="shared" si="141"/>
        <v>1200</v>
      </c>
      <c r="I360" s="478"/>
      <c r="J360" s="547"/>
      <c r="K360" s="219" t="s">
        <v>273</v>
      </c>
      <c r="L360" s="205" t="s">
        <v>275</v>
      </c>
      <c r="M360" s="209">
        <v>100</v>
      </c>
      <c r="N360" s="247">
        <v>1</v>
      </c>
      <c r="O360" s="307">
        <v>3</v>
      </c>
      <c r="P360" s="307">
        <v>4</v>
      </c>
      <c r="Q360" s="320">
        <f t="shared" si="142"/>
        <v>1200</v>
      </c>
      <c r="R360" s="478"/>
      <c r="S360" s="547"/>
      <c r="T360" s="219" t="s">
        <v>273</v>
      </c>
      <c r="U360" s="205" t="s">
        <v>275</v>
      </c>
      <c r="V360" s="209">
        <v>100</v>
      </c>
      <c r="W360" s="247">
        <v>1</v>
      </c>
      <c r="X360" s="307">
        <v>3</v>
      </c>
      <c r="Y360" s="307">
        <v>4</v>
      </c>
      <c r="Z360" s="320">
        <f t="shared" si="143"/>
        <v>1200</v>
      </c>
    </row>
    <row r="361" spans="1:26" ht="22.5" customHeight="1">
      <c r="A361" s="547"/>
      <c r="B361" s="219" t="s">
        <v>276</v>
      </c>
      <c r="C361" s="205" t="s">
        <v>277</v>
      </c>
      <c r="D361" s="209">
        <v>25</v>
      </c>
      <c r="E361" s="247">
        <v>1</v>
      </c>
      <c r="F361" s="307">
        <v>5</v>
      </c>
      <c r="G361" s="307">
        <v>4</v>
      </c>
      <c r="H361" s="320">
        <f t="shared" si="141"/>
        <v>500</v>
      </c>
      <c r="I361" s="478"/>
      <c r="J361" s="547"/>
      <c r="K361" s="219" t="s">
        <v>276</v>
      </c>
      <c r="L361" s="205" t="s">
        <v>277</v>
      </c>
      <c r="M361" s="209">
        <v>25</v>
      </c>
      <c r="N361" s="247">
        <v>1</v>
      </c>
      <c r="O361" s="307">
        <v>5</v>
      </c>
      <c r="P361" s="307">
        <v>4</v>
      </c>
      <c r="Q361" s="320">
        <f t="shared" si="142"/>
        <v>500</v>
      </c>
      <c r="R361" s="478"/>
      <c r="S361" s="547"/>
      <c r="T361" s="219" t="s">
        <v>276</v>
      </c>
      <c r="U361" s="205" t="s">
        <v>277</v>
      </c>
      <c r="V361" s="209">
        <v>25</v>
      </c>
      <c r="W361" s="247">
        <v>1</v>
      </c>
      <c r="X361" s="307">
        <v>5</v>
      </c>
      <c r="Y361" s="307">
        <v>4</v>
      </c>
      <c r="Z361" s="320">
        <f t="shared" si="143"/>
        <v>500</v>
      </c>
    </row>
    <row r="362" spans="1:26" ht="22.5" customHeight="1">
      <c r="A362" s="547"/>
      <c r="B362" s="308" t="s">
        <v>4</v>
      </c>
      <c r="C362" s="309"/>
      <c r="D362" s="310"/>
      <c r="E362" s="311"/>
      <c r="F362" s="312"/>
      <c r="G362" s="312"/>
      <c r="H362" s="310">
        <f>SUBTOTAL(9,H357:H361)</f>
        <v>16100</v>
      </c>
      <c r="I362" s="477"/>
      <c r="J362" s="547"/>
      <c r="K362" s="308" t="s">
        <v>4</v>
      </c>
      <c r="L362" s="309"/>
      <c r="M362" s="310"/>
      <c r="N362" s="311"/>
      <c r="O362" s="312"/>
      <c r="P362" s="312"/>
      <c r="Q362" s="310">
        <f>SUBTOTAL(9,Q357:Q361)</f>
        <v>16100</v>
      </c>
      <c r="R362" s="477"/>
      <c r="S362" s="547"/>
      <c r="T362" s="308" t="s">
        <v>4</v>
      </c>
      <c r="U362" s="309"/>
      <c r="V362" s="310"/>
      <c r="W362" s="311"/>
      <c r="X362" s="312"/>
      <c r="Y362" s="312"/>
      <c r="Z362" s="310">
        <f>SUBTOTAL(9,Z357:Z361)</f>
        <v>16100</v>
      </c>
    </row>
    <row r="363" spans="1:26" ht="48" customHeight="1">
      <c r="A363" s="543" t="s">
        <v>294</v>
      </c>
      <c r="B363" s="304" t="s">
        <v>213</v>
      </c>
      <c r="C363" s="303"/>
      <c r="D363" s="209"/>
      <c r="E363" s="210"/>
      <c r="F363" s="307"/>
      <c r="G363" s="307"/>
      <c r="H363" s="209"/>
      <c r="I363" s="477"/>
      <c r="J363" s="544" t="s">
        <v>282</v>
      </c>
      <c r="K363" s="304" t="s">
        <v>213</v>
      </c>
      <c r="L363" s="303"/>
      <c r="M363" s="209"/>
      <c r="N363" s="210"/>
      <c r="O363" s="307"/>
      <c r="P363" s="307"/>
      <c r="Q363" s="209"/>
      <c r="R363" s="477"/>
      <c r="S363" s="549" t="s">
        <v>282</v>
      </c>
      <c r="T363" s="304" t="s">
        <v>213</v>
      </c>
      <c r="U363" s="303"/>
      <c r="V363" s="209"/>
      <c r="W363" s="210"/>
      <c r="X363" s="307"/>
      <c r="Y363" s="307"/>
      <c r="Z363" s="209"/>
    </row>
    <row r="364" spans="1:26" ht="22.5" customHeight="1">
      <c r="A364" s="543"/>
      <c r="B364" s="219" t="s">
        <v>208</v>
      </c>
      <c r="C364" s="205"/>
      <c r="D364" s="209"/>
      <c r="E364" s="247"/>
      <c r="F364" s="307"/>
      <c r="G364" s="307"/>
      <c r="H364" s="320">
        <f>ROUND(D364*E364*F364*G364,0)</f>
        <v>0</v>
      </c>
      <c r="I364" s="478"/>
      <c r="J364" s="544"/>
      <c r="K364" s="219" t="s">
        <v>208</v>
      </c>
      <c r="L364" s="205"/>
      <c r="M364" s="209"/>
      <c r="N364" s="247"/>
      <c r="O364" s="307"/>
      <c r="P364" s="307"/>
      <c r="Q364" s="320">
        <f>ROUND(M364*N364*P364,0)</f>
        <v>0</v>
      </c>
      <c r="R364" s="478"/>
      <c r="S364" s="549"/>
      <c r="T364" s="219" t="s">
        <v>208</v>
      </c>
      <c r="U364" s="205"/>
      <c r="V364" s="209"/>
      <c r="W364" s="247"/>
      <c r="X364" s="307"/>
      <c r="Y364" s="307"/>
      <c r="Z364" s="320">
        <f>ROUND(V364*W364*Y364,0)</f>
        <v>0</v>
      </c>
    </row>
    <row r="365" spans="1:26" ht="22.5" customHeight="1">
      <c r="A365" s="543"/>
      <c r="B365" s="219" t="s">
        <v>209</v>
      </c>
      <c r="C365" s="205"/>
      <c r="D365" s="209"/>
      <c r="E365" s="247"/>
      <c r="F365" s="307"/>
      <c r="G365" s="307"/>
      <c r="H365" s="320">
        <f>ROUND(D365*E365*F365*G365,0)</f>
        <v>0</v>
      </c>
      <c r="I365" s="478"/>
      <c r="J365" s="544"/>
      <c r="K365" s="219" t="s">
        <v>209</v>
      </c>
      <c r="L365" s="205"/>
      <c r="M365" s="209"/>
      <c r="N365" s="247"/>
      <c r="O365" s="307"/>
      <c r="P365" s="307"/>
      <c r="Q365" s="320">
        <f>ROUND(M365*N365*O365*P365,0)</f>
        <v>0</v>
      </c>
      <c r="R365" s="478"/>
      <c r="S365" s="549"/>
      <c r="T365" s="219" t="s">
        <v>209</v>
      </c>
      <c r="U365" s="205"/>
      <c r="V365" s="209"/>
      <c r="W365" s="247"/>
      <c r="X365" s="307"/>
      <c r="Y365" s="307"/>
      <c r="Z365" s="320">
        <f>ROUND(V365*W365*X365*Y365,0)</f>
        <v>0</v>
      </c>
    </row>
    <row r="366" spans="1:26" ht="22.5" customHeight="1">
      <c r="A366" s="543"/>
      <c r="B366" s="219" t="s">
        <v>272</v>
      </c>
      <c r="C366" s="205"/>
      <c r="D366" s="209"/>
      <c r="E366" s="247"/>
      <c r="F366" s="307"/>
      <c r="G366" s="307"/>
      <c r="H366" s="320">
        <f t="shared" ref="H366:H368" si="144">ROUND(D366*E366*F366*G366,0)</f>
        <v>0</v>
      </c>
      <c r="I366" s="478"/>
      <c r="J366" s="544"/>
      <c r="K366" s="219" t="s">
        <v>272</v>
      </c>
      <c r="L366" s="205"/>
      <c r="M366" s="209"/>
      <c r="N366" s="247"/>
      <c r="O366" s="307"/>
      <c r="P366" s="307"/>
      <c r="Q366" s="320">
        <f t="shared" ref="Q366:Q368" si="145">ROUND(M366*N366*O366*P366,0)</f>
        <v>0</v>
      </c>
      <c r="R366" s="478"/>
      <c r="S366" s="549"/>
      <c r="T366" s="219" t="s">
        <v>272</v>
      </c>
      <c r="U366" s="205"/>
      <c r="V366" s="209"/>
      <c r="W366" s="247"/>
      <c r="X366" s="307"/>
      <c r="Y366" s="307"/>
      <c r="Z366" s="320">
        <f t="shared" ref="Z366:Z368" si="146">ROUND(V366*W366*X366*Y366,0)</f>
        <v>0</v>
      </c>
    </row>
    <row r="367" spans="1:26" ht="22.5" customHeight="1">
      <c r="A367" s="543"/>
      <c r="B367" s="219" t="s">
        <v>273</v>
      </c>
      <c r="C367" s="205"/>
      <c r="D367" s="209"/>
      <c r="E367" s="247"/>
      <c r="F367" s="307"/>
      <c r="G367" s="307"/>
      <c r="H367" s="320">
        <f t="shared" si="144"/>
        <v>0</v>
      </c>
      <c r="I367" s="478"/>
      <c r="J367" s="544"/>
      <c r="K367" s="219" t="s">
        <v>273</v>
      </c>
      <c r="L367" s="205"/>
      <c r="M367" s="209"/>
      <c r="N367" s="247"/>
      <c r="O367" s="307"/>
      <c r="P367" s="307"/>
      <c r="Q367" s="320">
        <f t="shared" si="145"/>
        <v>0</v>
      </c>
      <c r="R367" s="478"/>
      <c r="S367" s="549"/>
      <c r="T367" s="219" t="s">
        <v>273</v>
      </c>
      <c r="U367" s="205"/>
      <c r="V367" s="209"/>
      <c r="W367" s="247"/>
      <c r="X367" s="307"/>
      <c r="Y367" s="307"/>
      <c r="Z367" s="320">
        <f t="shared" si="146"/>
        <v>0</v>
      </c>
    </row>
    <row r="368" spans="1:26" ht="27.75" customHeight="1">
      <c r="A368" s="543"/>
      <c r="B368" s="219" t="s">
        <v>276</v>
      </c>
      <c r="C368" s="304"/>
      <c r="D368" s="209"/>
      <c r="E368" s="247"/>
      <c r="F368" s="307"/>
      <c r="G368" s="307"/>
      <c r="H368" s="320">
        <f t="shared" si="144"/>
        <v>0</v>
      </c>
      <c r="I368" s="478"/>
      <c r="J368" s="544"/>
      <c r="K368" s="219" t="s">
        <v>276</v>
      </c>
      <c r="L368" s="304"/>
      <c r="M368" s="209"/>
      <c r="N368" s="247"/>
      <c r="O368" s="307"/>
      <c r="P368" s="307"/>
      <c r="Q368" s="320">
        <f t="shared" si="145"/>
        <v>0</v>
      </c>
      <c r="R368" s="478"/>
      <c r="S368" s="549"/>
      <c r="T368" s="219" t="s">
        <v>276</v>
      </c>
      <c r="U368" s="304"/>
      <c r="V368" s="209"/>
      <c r="W368" s="247"/>
      <c r="X368" s="307"/>
      <c r="Y368" s="307"/>
      <c r="Z368" s="320">
        <f t="shared" si="146"/>
        <v>0</v>
      </c>
    </row>
    <row r="369" spans="1:26" ht="22.5" customHeight="1">
      <c r="A369" s="543"/>
      <c r="B369" s="308" t="s">
        <v>4</v>
      </c>
      <c r="C369" s="309"/>
      <c r="D369" s="310"/>
      <c r="E369" s="311"/>
      <c r="F369" s="312"/>
      <c r="G369" s="312"/>
      <c r="H369" s="310">
        <f>SUBTOTAL(9,H364:H368)</f>
        <v>0</v>
      </c>
      <c r="I369" s="477"/>
      <c r="J369" s="544"/>
      <c r="K369" s="308" t="s">
        <v>4</v>
      </c>
      <c r="L369" s="309"/>
      <c r="M369" s="310"/>
      <c r="N369" s="311"/>
      <c r="O369" s="312"/>
      <c r="P369" s="312"/>
      <c r="Q369" s="310">
        <f>SUBTOTAL(9,Q364:Q368)</f>
        <v>0</v>
      </c>
      <c r="R369" s="477"/>
      <c r="S369" s="549"/>
      <c r="T369" s="308" t="s">
        <v>4</v>
      </c>
      <c r="U369" s="309"/>
      <c r="V369" s="310"/>
      <c r="W369" s="311"/>
      <c r="X369" s="312"/>
      <c r="Y369" s="312"/>
      <c r="Z369" s="310">
        <f>SUBTOTAL(9,Z364:Z368)</f>
        <v>0</v>
      </c>
    </row>
    <row r="370" spans="1:26" ht="61.5" customHeight="1">
      <c r="A370" s="543" t="s">
        <v>283</v>
      </c>
      <c r="B370" s="304" t="s">
        <v>213</v>
      </c>
      <c r="C370" s="303"/>
      <c r="D370" s="209"/>
      <c r="E370" s="210"/>
      <c r="F370" s="307"/>
      <c r="G370" s="307"/>
      <c r="H370" s="209"/>
      <c r="I370" s="477"/>
      <c r="J370" s="544" t="s">
        <v>283</v>
      </c>
      <c r="K370" s="304" t="s">
        <v>213</v>
      </c>
      <c r="L370" s="303"/>
      <c r="M370" s="209"/>
      <c r="N370" s="210"/>
      <c r="O370" s="307"/>
      <c r="P370" s="307"/>
      <c r="Q370" s="209"/>
      <c r="R370" s="477"/>
      <c r="S370" s="549" t="s">
        <v>283</v>
      </c>
      <c r="T370" s="304" t="s">
        <v>213</v>
      </c>
      <c r="U370" s="303"/>
      <c r="V370" s="209"/>
      <c r="W370" s="210"/>
      <c r="X370" s="307"/>
      <c r="Y370" s="307"/>
      <c r="Z370" s="209"/>
    </row>
    <row r="371" spans="1:26" ht="22.5" customHeight="1">
      <c r="A371" s="543"/>
      <c r="B371" s="219" t="s">
        <v>208</v>
      </c>
      <c r="C371" s="205"/>
      <c r="D371" s="209"/>
      <c r="E371" s="247"/>
      <c r="F371" s="307"/>
      <c r="G371" s="307"/>
      <c r="H371" s="320">
        <f>ROUND(D371*E371*G371,0)</f>
        <v>0</v>
      </c>
      <c r="I371" s="478"/>
      <c r="J371" s="544"/>
      <c r="K371" s="219" t="s">
        <v>208</v>
      </c>
      <c r="L371" s="205"/>
      <c r="M371" s="209"/>
      <c r="N371" s="247"/>
      <c r="O371" s="307"/>
      <c r="P371" s="307"/>
      <c r="Q371" s="320">
        <f>ROUND(M371*N371*P371,0)</f>
        <v>0</v>
      </c>
      <c r="R371" s="478"/>
      <c r="S371" s="549"/>
      <c r="T371" s="219" t="s">
        <v>208</v>
      </c>
      <c r="U371" s="205"/>
      <c r="V371" s="209"/>
      <c r="W371" s="247"/>
      <c r="X371" s="307"/>
      <c r="Y371" s="307"/>
      <c r="Z371" s="320">
        <f>ROUND(V371*W371*Y371,0)</f>
        <v>0</v>
      </c>
    </row>
    <row r="372" spans="1:26" ht="22.5" customHeight="1">
      <c r="A372" s="543"/>
      <c r="B372" s="219" t="s">
        <v>209</v>
      </c>
      <c r="C372" s="205"/>
      <c r="D372" s="209"/>
      <c r="E372" s="247"/>
      <c r="F372" s="307"/>
      <c r="G372" s="307"/>
      <c r="H372" s="320">
        <f>ROUND(D372*E372*F372*G372,0)</f>
        <v>0</v>
      </c>
      <c r="I372" s="478"/>
      <c r="J372" s="544"/>
      <c r="K372" s="219" t="s">
        <v>209</v>
      </c>
      <c r="L372" s="205"/>
      <c r="M372" s="209"/>
      <c r="N372" s="247"/>
      <c r="O372" s="307"/>
      <c r="P372" s="307"/>
      <c r="Q372" s="320">
        <f>ROUND(M372*N372*O372*P372,0)</f>
        <v>0</v>
      </c>
      <c r="R372" s="478"/>
      <c r="S372" s="549"/>
      <c r="T372" s="219" t="s">
        <v>209</v>
      </c>
      <c r="U372" s="205"/>
      <c r="V372" s="209"/>
      <c r="W372" s="247"/>
      <c r="X372" s="307"/>
      <c r="Y372" s="307"/>
      <c r="Z372" s="320">
        <f>ROUND(V372*W372*X372*Y372,0)</f>
        <v>0</v>
      </c>
    </row>
    <row r="373" spans="1:26" ht="22.5" customHeight="1">
      <c r="A373" s="543"/>
      <c r="B373" s="219" t="s">
        <v>272</v>
      </c>
      <c r="C373" s="205"/>
      <c r="D373" s="209"/>
      <c r="E373" s="247"/>
      <c r="F373" s="307"/>
      <c r="G373" s="307"/>
      <c r="H373" s="320">
        <f t="shared" ref="H373:H375" si="147">ROUND(D373*E373*F373*G373,0)</f>
        <v>0</v>
      </c>
      <c r="I373" s="478"/>
      <c r="J373" s="544"/>
      <c r="K373" s="219" t="s">
        <v>272</v>
      </c>
      <c r="L373" s="205"/>
      <c r="M373" s="209"/>
      <c r="N373" s="247"/>
      <c r="O373" s="307"/>
      <c r="P373" s="307"/>
      <c r="Q373" s="320">
        <f t="shared" ref="Q373:Q375" si="148">ROUND(M373*N373*O373*P373,0)</f>
        <v>0</v>
      </c>
      <c r="R373" s="478"/>
      <c r="S373" s="549"/>
      <c r="T373" s="219" t="s">
        <v>272</v>
      </c>
      <c r="U373" s="205"/>
      <c r="V373" s="209"/>
      <c r="W373" s="247"/>
      <c r="X373" s="307"/>
      <c r="Y373" s="307"/>
      <c r="Z373" s="320">
        <f t="shared" ref="Z373:Z375" si="149">ROUND(V373*W373*X373*Y373,0)</f>
        <v>0</v>
      </c>
    </row>
    <row r="374" spans="1:26" ht="22.5" customHeight="1">
      <c r="A374" s="543"/>
      <c r="B374" s="219" t="s">
        <v>273</v>
      </c>
      <c r="C374" s="205"/>
      <c r="D374" s="209"/>
      <c r="E374" s="247"/>
      <c r="F374" s="307"/>
      <c r="G374" s="307"/>
      <c r="H374" s="320">
        <f t="shared" si="147"/>
        <v>0</v>
      </c>
      <c r="I374" s="478"/>
      <c r="J374" s="544"/>
      <c r="K374" s="219" t="s">
        <v>273</v>
      </c>
      <c r="L374" s="205"/>
      <c r="M374" s="209"/>
      <c r="N374" s="247"/>
      <c r="O374" s="307"/>
      <c r="P374" s="307"/>
      <c r="Q374" s="320">
        <f t="shared" si="148"/>
        <v>0</v>
      </c>
      <c r="R374" s="478"/>
      <c r="S374" s="549"/>
      <c r="T374" s="219" t="s">
        <v>273</v>
      </c>
      <c r="U374" s="205"/>
      <c r="V374" s="209"/>
      <c r="W374" s="247"/>
      <c r="X374" s="307"/>
      <c r="Y374" s="307"/>
      <c r="Z374" s="320">
        <f t="shared" si="149"/>
        <v>0</v>
      </c>
    </row>
    <row r="375" spans="1:26" ht="22.5" customHeight="1">
      <c r="A375" s="543"/>
      <c r="B375" s="219" t="s">
        <v>276</v>
      </c>
      <c r="C375" s="304"/>
      <c r="D375" s="209"/>
      <c r="E375" s="247"/>
      <c r="F375" s="307"/>
      <c r="G375" s="307"/>
      <c r="H375" s="320">
        <f t="shared" si="147"/>
        <v>0</v>
      </c>
      <c r="I375" s="478"/>
      <c r="J375" s="544"/>
      <c r="K375" s="219" t="s">
        <v>276</v>
      </c>
      <c r="L375" s="304"/>
      <c r="M375" s="209"/>
      <c r="N375" s="247"/>
      <c r="O375" s="307"/>
      <c r="P375" s="307"/>
      <c r="Q375" s="320">
        <f t="shared" si="148"/>
        <v>0</v>
      </c>
      <c r="R375" s="478"/>
      <c r="S375" s="549"/>
      <c r="T375" s="219" t="s">
        <v>276</v>
      </c>
      <c r="U375" s="304"/>
      <c r="V375" s="209"/>
      <c r="W375" s="247"/>
      <c r="X375" s="307"/>
      <c r="Y375" s="307"/>
      <c r="Z375" s="320">
        <f t="shared" si="149"/>
        <v>0</v>
      </c>
    </row>
    <row r="376" spans="1:26" ht="25.5" customHeight="1">
      <c r="A376" s="543"/>
      <c r="B376" s="308" t="s">
        <v>4</v>
      </c>
      <c r="C376" s="309"/>
      <c r="D376" s="310"/>
      <c r="E376" s="311"/>
      <c r="F376" s="312"/>
      <c r="G376" s="312"/>
      <c r="H376" s="310">
        <f>SUBTOTAL(9,H371:H375)</f>
        <v>0</v>
      </c>
      <c r="I376" s="477"/>
      <c r="J376" s="544"/>
      <c r="K376" s="308" t="s">
        <v>4</v>
      </c>
      <c r="L376" s="309"/>
      <c r="M376" s="310"/>
      <c r="N376" s="311"/>
      <c r="O376" s="312"/>
      <c r="P376" s="312"/>
      <c r="Q376" s="310">
        <f>SUBTOTAL(9,Q371:Q375)</f>
        <v>0</v>
      </c>
      <c r="R376" s="477"/>
      <c r="S376" s="549"/>
      <c r="T376" s="308" t="s">
        <v>4</v>
      </c>
      <c r="U376" s="309"/>
      <c r="V376" s="310"/>
      <c r="W376" s="311"/>
      <c r="X376" s="312"/>
      <c r="Y376" s="312"/>
      <c r="Z376" s="310">
        <f>SUBTOTAL(9,Z371:Z375)</f>
        <v>0</v>
      </c>
    </row>
    <row r="377" spans="1:26" ht="57" customHeight="1">
      <c r="A377" s="543" t="s">
        <v>284</v>
      </c>
      <c r="B377" s="304" t="s">
        <v>213</v>
      </c>
      <c r="C377" s="303"/>
      <c r="D377" s="209"/>
      <c r="E377" s="210"/>
      <c r="F377" s="307"/>
      <c r="G377" s="307"/>
      <c r="H377" s="209"/>
      <c r="I377" s="477"/>
      <c r="J377" s="544" t="s">
        <v>284</v>
      </c>
      <c r="K377" s="304" t="s">
        <v>213</v>
      </c>
      <c r="L377" s="303"/>
      <c r="M377" s="209"/>
      <c r="N377" s="210"/>
      <c r="O377" s="307"/>
      <c r="P377" s="307"/>
      <c r="Q377" s="209"/>
      <c r="R377" s="477"/>
      <c r="S377" s="549" t="s">
        <v>284</v>
      </c>
      <c r="T377" s="304" t="s">
        <v>213</v>
      </c>
      <c r="U377" s="303"/>
      <c r="V377" s="209"/>
      <c r="W377" s="210"/>
      <c r="X377" s="307"/>
      <c r="Y377" s="307"/>
      <c r="Z377" s="209"/>
    </row>
    <row r="378" spans="1:26" ht="22.5" customHeight="1">
      <c r="A378" s="543"/>
      <c r="B378" s="219" t="s">
        <v>208</v>
      </c>
      <c r="C378" s="205"/>
      <c r="D378" s="209"/>
      <c r="E378" s="247"/>
      <c r="F378" s="307"/>
      <c r="G378" s="307"/>
      <c r="H378" s="320">
        <f>ROUND(D378*E378*G378,0)</f>
        <v>0</v>
      </c>
      <c r="I378" s="478"/>
      <c r="J378" s="544"/>
      <c r="K378" s="219" t="s">
        <v>208</v>
      </c>
      <c r="L378" s="205"/>
      <c r="M378" s="209"/>
      <c r="N378" s="247"/>
      <c r="O378" s="307"/>
      <c r="P378" s="307"/>
      <c r="Q378" s="320">
        <f>ROUND(M378*N378*P378,0)</f>
        <v>0</v>
      </c>
      <c r="R378" s="478"/>
      <c r="S378" s="549"/>
      <c r="T378" s="219" t="s">
        <v>208</v>
      </c>
      <c r="U378" s="205"/>
      <c r="V378" s="209"/>
      <c r="W378" s="247"/>
      <c r="X378" s="307"/>
      <c r="Y378" s="307"/>
      <c r="Z378" s="320">
        <f>ROUND(V378*W378*Y378,0)</f>
        <v>0</v>
      </c>
    </row>
    <row r="379" spans="1:26" ht="22.5" customHeight="1">
      <c r="A379" s="543"/>
      <c r="B379" s="219" t="s">
        <v>209</v>
      </c>
      <c r="C379" s="205"/>
      <c r="D379" s="209"/>
      <c r="E379" s="247"/>
      <c r="F379" s="307"/>
      <c r="G379" s="307"/>
      <c r="H379" s="320">
        <f>ROUND(D379*E379*F379*G379,0)</f>
        <v>0</v>
      </c>
      <c r="I379" s="478"/>
      <c r="J379" s="544"/>
      <c r="K379" s="219" t="s">
        <v>209</v>
      </c>
      <c r="L379" s="205"/>
      <c r="M379" s="209"/>
      <c r="N379" s="247"/>
      <c r="O379" s="307"/>
      <c r="P379" s="307"/>
      <c r="Q379" s="320">
        <f>ROUND(M379*N379*O379*P379,0)</f>
        <v>0</v>
      </c>
      <c r="R379" s="478"/>
      <c r="S379" s="549"/>
      <c r="T379" s="219" t="s">
        <v>209</v>
      </c>
      <c r="U379" s="205"/>
      <c r="V379" s="209"/>
      <c r="W379" s="247"/>
      <c r="X379" s="307"/>
      <c r="Y379" s="307"/>
      <c r="Z379" s="320">
        <f>ROUND(V379*W379*X379*Y379,0)</f>
        <v>0</v>
      </c>
    </row>
    <row r="380" spans="1:26" ht="22.5" customHeight="1">
      <c r="A380" s="543"/>
      <c r="B380" s="219" t="s">
        <v>272</v>
      </c>
      <c r="C380" s="205"/>
      <c r="D380" s="209"/>
      <c r="E380" s="247"/>
      <c r="F380" s="307"/>
      <c r="G380" s="307"/>
      <c r="H380" s="320">
        <f t="shared" ref="H380:H382" si="150">ROUND(D380*E380*F380*G380,0)</f>
        <v>0</v>
      </c>
      <c r="I380" s="478"/>
      <c r="J380" s="544"/>
      <c r="K380" s="219" t="s">
        <v>272</v>
      </c>
      <c r="L380" s="205"/>
      <c r="M380" s="209"/>
      <c r="N380" s="247"/>
      <c r="O380" s="307"/>
      <c r="P380" s="307"/>
      <c r="Q380" s="320">
        <f t="shared" ref="Q380:Q382" si="151">ROUND(M380*N380*O380*P380,0)</f>
        <v>0</v>
      </c>
      <c r="R380" s="478"/>
      <c r="S380" s="549"/>
      <c r="T380" s="219" t="s">
        <v>272</v>
      </c>
      <c r="U380" s="205"/>
      <c r="V380" s="209"/>
      <c r="W380" s="247"/>
      <c r="X380" s="307"/>
      <c r="Y380" s="307"/>
      <c r="Z380" s="320">
        <f t="shared" ref="Z380:Z382" si="152">ROUND(V380*W380*X380*Y380,0)</f>
        <v>0</v>
      </c>
    </row>
    <row r="381" spans="1:26" ht="22.5" customHeight="1">
      <c r="A381" s="543"/>
      <c r="B381" s="219" t="s">
        <v>273</v>
      </c>
      <c r="C381" s="205"/>
      <c r="D381" s="209"/>
      <c r="E381" s="247"/>
      <c r="F381" s="307"/>
      <c r="G381" s="307"/>
      <c r="H381" s="320">
        <f t="shared" si="150"/>
        <v>0</v>
      </c>
      <c r="I381" s="478"/>
      <c r="J381" s="544"/>
      <c r="K381" s="219" t="s">
        <v>273</v>
      </c>
      <c r="L381" s="205"/>
      <c r="M381" s="209"/>
      <c r="N381" s="247"/>
      <c r="O381" s="307"/>
      <c r="P381" s="307"/>
      <c r="Q381" s="320">
        <f t="shared" si="151"/>
        <v>0</v>
      </c>
      <c r="R381" s="478"/>
      <c r="S381" s="549"/>
      <c r="T381" s="219" t="s">
        <v>273</v>
      </c>
      <c r="U381" s="205"/>
      <c r="V381" s="209"/>
      <c r="W381" s="247"/>
      <c r="X381" s="307"/>
      <c r="Y381" s="307"/>
      <c r="Z381" s="320">
        <f t="shared" si="152"/>
        <v>0</v>
      </c>
    </row>
    <row r="382" spans="1:26" ht="22.5" customHeight="1">
      <c r="A382" s="543"/>
      <c r="B382" s="219" t="s">
        <v>276</v>
      </c>
      <c r="C382" s="304"/>
      <c r="D382" s="209"/>
      <c r="E382" s="247"/>
      <c r="F382" s="307"/>
      <c r="G382" s="307"/>
      <c r="H382" s="320">
        <f t="shared" si="150"/>
        <v>0</v>
      </c>
      <c r="I382" s="478"/>
      <c r="J382" s="544"/>
      <c r="K382" s="219" t="s">
        <v>276</v>
      </c>
      <c r="L382" s="304"/>
      <c r="M382" s="209"/>
      <c r="N382" s="247"/>
      <c r="O382" s="307"/>
      <c r="P382" s="307"/>
      <c r="Q382" s="320">
        <f t="shared" si="151"/>
        <v>0</v>
      </c>
      <c r="R382" s="478"/>
      <c r="S382" s="549"/>
      <c r="T382" s="219" t="s">
        <v>276</v>
      </c>
      <c r="U382" s="304"/>
      <c r="V382" s="209"/>
      <c r="W382" s="247"/>
      <c r="X382" s="307"/>
      <c r="Y382" s="307"/>
      <c r="Z382" s="320">
        <f t="shared" si="152"/>
        <v>0</v>
      </c>
    </row>
    <row r="383" spans="1:26" ht="22.5" customHeight="1">
      <c r="A383" s="543"/>
      <c r="B383" s="308" t="s">
        <v>4</v>
      </c>
      <c r="C383" s="309"/>
      <c r="D383" s="310"/>
      <c r="E383" s="311"/>
      <c r="F383" s="312"/>
      <c r="G383" s="312"/>
      <c r="H383" s="310">
        <f>SUBTOTAL(9,H378:H382)</f>
        <v>0</v>
      </c>
      <c r="I383" s="477"/>
      <c r="J383" s="544"/>
      <c r="K383" s="308" t="s">
        <v>4</v>
      </c>
      <c r="L383" s="309"/>
      <c r="M383" s="310"/>
      <c r="N383" s="311"/>
      <c r="O383" s="312"/>
      <c r="P383" s="312"/>
      <c r="Q383" s="310">
        <f>SUBTOTAL(9,Q378:Q382)</f>
        <v>0</v>
      </c>
      <c r="R383" s="477"/>
      <c r="S383" s="549"/>
      <c r="T383" s="308" t="s">
        <v>4</v>
      </c>
      <c r="U383" s="309"/>
      <c r="V383" s="310"/>
      <c r="W383" s="311"/>
      <c r="X383" s="312"/>
      <c r="Y383" s="312"/>
      <c r="Z383" s="310">
        <f>SUBTOTAL(9,Z378:Z382)</f>
        <v>0</v>
      </c>
    </row>
    <row r="384" spans="1:26" ht="61.5" customHeight="1" outlineLevel="1">
      <c r="A384" s="543" t="s">
        <v>285</v>
      </c>
      <c r="B384" s="304" t="s">
        <v>213</v>
      </c>
      <c r="C384" s="303"/>
      <c r="D384" s="209"/>
      <c r="E384" s="210"/>
      <c r="F384" s="307"/>
      <c r="G384" s="307"/>
      <c r="H384" s="209"/>
      <c r="I384" s="477"/>
      <c r="J384" s="544" t="s">
        <v>285</v>
      </c>
      <c r="K384" s="304" t="s">
        <v>213</v>
      </c>
      <c r="L384" s="303"/>
      <c r="M384" s="209"/>
      <c r="N384" s="210"/>
      <c r="O384" s="307"/>
      <c r="P384" s="307"/>
      <c r="Q384" s="209"/>
      <c r="R384" s="477"/>
      <c r="S384" s="549" t="s">
        <v>285</v>
      </c>
      <c r="T384" s="304" t="s">
        <v>213</v>
      </c>
      <c r="U384" s="303"/>
      <c r="V384" s="209"/>
      <c r="W384" s="210"/>
      <c r="X384" s="307"/>
      <c r="Y384" s="307"/>
      <c r="Z384" s="209"/>
    </row>
    <row r="385" spans="1:26" ht="22.5" customHeight="1" outlineLevel="1">
      <c r="A385" s="543"/>
      <c r="B385" s="219" t="s">
        <v>208</v>
      </c>
      <c r="C385" s="205"/>
      <c r="D385" s="209"/>
      <c r="E385" s="247"/>
      <c r="F385" s="307"/>
      <c r="G385" s="307"/>
      <c r="H385" s="320">
        <f>ROUND(D385*E385*G385,0)</f>
        <v>0</v>
      </c>
      <c r="I385" s="478"/>
      <c r="J385" s="544"/>
      <c r="K385" s="219" t="s">
        <v>208</v>
      </c>
      <c r="L385" s="205"/>
      <c r="M385" s="209"/>
      <c r="N385" s="247"/>
      <c r="O385" s="307"/>
      <c r="P385" s="307"/>
      <c r="Q385" s="320">
        <f>ROUND(M385*N385*P385,0)</f>
        <v>0</v>
      </c>
      <c r="R385" s="478"/>
      <c r="S385" s="549"/>
      <c r="T385" s="219" t="s">
        <v>208</v>
      </c>
      <c r="U385" s="205"/>
      <c r="V385" s="209"/>
      <c r="W385" s="247"/>
      <c r="X385" s="307"/>
      <c r="Y385" s="307"/>
      <c r="Z385" s="320">
        <f>ROUND(V385*W385*Y385,0)</f>
        <v>0</v>
      </c>
    </row>
    <row r="386" spans="1:26" ht="22.5" customHeight="1" outlineLevel="1">
      <c r="A386" s="543"/>
      <c r="B386" s="219" t="s">
        <v>209</v>
      </c>
      <c r="C386" s="205"/>
      <c r="D386" s="209"/>
      <c r="E386" s="247"/>
      <c r="F386" s="307"/>
      <c r="G386" s="307"/>
      <c r="H386" s="320">
        <f>ROUND(D386*E386*F386*G386,0)</f>
        <v>0</v>
      </c>
      <c r="I386" s="478"/>
      <c r="J386" s="544"/>
      <c r="K386" s="219" t="s">
        <v>209</v>
      </c>
      <c r="L386" s="205"/>
      <c r="M386" s="209"/>
      <c r="N386" s="247"/>
      <c r="O386" s="307"/>
      <c r="P386" s="307"/>
      <c r="Q386" s="320">
        <f>ROUND(M386*N386*O386*P386,0)</f>
        <v>0</v>
      </c>
      <c r="R386" s="478"/>
      <c r="S386" s="549"/>
      <c r="T386" s="219" t="s">
        <v>209</v>
      </c>
      <c r="U386" s="205"/>
      <c r="V386" s="209"/>
      <c r="W386" s="247"/>
      <c r="X386" s="307"/>
      <c r="Y386" s="307"/>
      <c r="Z386" s="320">
        <f>ROUND(V386*W386*X386*Y386,0)</f>
        <v>0</v>
      </c>
    </row>
    <row r="387" spans="1:26" ht="22.5" customHeight="1" outlineLevel="1">
      <c r="A387" s="543"/>
      <c r="B387" s="219" t="s">
        <v>272</v>
      </c>
      <c r="C387" s="205"/>
      <c r="D387" s="209"/>
      <c r="E387" s="247"/>
      <c r="F387" s="307"/>
      <c r="G387" s="307"/>
      <c r="H387" s="320">
        <f t="shared" ref="H387:H389" si="153">ROUND(D387*E387*F387*G387,0)</f>
        <v>0</v>
      </c>
      <c r="I387" s="478"/>
      <c r="J387" s="544"/>
      <c r="K387" s="219" t="s">
        <v>272</v>
      </c>
      <c r="L387" s="205"/>
      <c r="M387" s="209"/>
      <c r="N387" s="247"/>
      <c r="O387" s="307"/>
      <c r="P387" s="307"/>
      <c r="Q387" s="320">
        <f t="shared" ref="Q387:Q389" si="154">ROUND(M387*N387*O387*P387,0)</f>
        <v>0</v>
      </c>
      <c r="R387" s="478"/>
      <c r="S387" s="549"/>
      <c r="T387" s="219" t="s">
        <v>272</v>
      </c>
      <c r="U387" s="205"/>
      <c r="V387" s="209"/>
      <c r="W387" s="247"/>
      <c r="X387" s="307"/>
      <c r="Y387" s="307"/>
      <c r="Z387" s="320">
        <f t="shared" ref="Z387:Z389" si="155">ROUND(V387*W387*X387*Y387,0)</f>
        <v>0</v>
      </c>
    </row>
    <row r="388" spans="1:26" ht="22.5" customHeight="1" outlineLevel="1">
      <c r="A388" s="543"/>
      <c r="B388" s="219" t="s">
        <v>273</v>
      </c>
      <c r="C388" s="205"/>
      <c r="D388" s="209"/>
      <c r="E388" s="247"/>
      <c r="F388" s="307"/>
      <c r="G388" s="307"/>
      <c r="H388" s="320">
        <f t="shared" si="153"/>
        <v>0</v>
      </c>
      <c r="I388" s="478"/>
      <c r="J388" s="544"/>
      <c r="K388" s="219" t="s">
        <v>273</v>
      </c>
      <c r="L388" s="205"/>
      <c r="M388" s="209"/>
      <c r="N388" s="247"/>
      <c r="O388" s="307"/>
      <c r="P388" s="307"/>
      <c r="Q388" s="320">
        <f t="shared" si="154"/>
        <v>0</v>
      </c>
      <c r="R388" s="478"/>
      <c r="S388" s="549"/>
      <c r="T388" s="219" t="s">
        <v>273</v>
      </c>
      <c r="U388" s="205"/>
      <c r="V388" s="209"/>
      <c r="W388" s="247"/>
      <c r="X388" s="307"/>
      <c r="Y388" s="307"/>
      <c r="Z388" s="320">
        <f t="shared" si="155"/>
        <v>0</v>
      </c>
    </row>
    <row r="389" spans="1:26" ht="22.5" customHeight="1" outlineLevel="1">
      <c r="A389" s="543"/>
      <c r="B389" s="219" t="s">
        <v>276</v>
      </c>
      <c r="C389" s="304"/>
      <c r="D389" s="209"/>
      <c r="E389" s="247"/>
      <c r="F389" s="307"/>
      <c r="G389" s="307"/>
      <c r="H389" s="320">
        <f t="shared" si="153"/>
        <v>0</v>
      </c>
      <c r="I389" s="478"/>
      <c r="J389" s="544"/>
      <c r="K389" s="219" t="s">
        <v>276</v>
      </c>
      <c r="L389" s="304"/>
      <c r="M389" s="209"/>
      <c r="N389" s="247"/>
      <c r="O389" s="307"/>
      <c r="P389" s="307"/>
      <c r="Q389" s="320">
        <f t="shared" si="154"/>
        <v>0</v>
      </c>
      <c r="R389" s="478"/>
      <c r="S389" s="549"/>
      <c r="T389" s="219" t="s">
        <v>276</v>
      </c>
      <c r="U389" s="304"/>
      <c r="V389" s="209"/>
      <c r="W389" s="247"/>
      <c r="X389" s="307"/>
      <c r="Y389" s="307"/>
      <c r="Z389" s="320">
        <f t="shared" si="155"/>
        <v>0</v>
      </c>
    </row>
    <row r="390" spans="1:26" ht="22.5" customHeight="1" outlineLevel="1">
      <c r="A390" s="543"/>
      <c r="B390" s="308" t="s">
        <v>4</v>
      </c>
      <c r="C390" s="309"/>
      <c r="D390" s="310"/>
      <c r="E390" s="311"/>
      <c r="F390" s="312"/>
      <c r="G390" s="312"/>
      <c r="H390" s="310">
        <f>SUBTOTAL(9,H385:H389)</f>
        <v>0</v>
      </c>
      <c r="I390" s="477"/>
      <c r="J390" s="544"/>
      <c r="K390" s="308" t="s">
        <v>4</v>
      </c>
      <c r="L390" s="309"/>
      <c r="M390" s="310"/>
      <c r="N390" s="311"/>
      <c r="O390" s="312"/>
      <c r="P390" s="312"/>
      <c r="Q390" s="310">
        <f>SUBTOTAL(9,Q385:Q389)</f>
        <v>0</v>
      </c>
      <c r="R390" s="477"/>
      <c r="S390" s="549"/>
      <c r="T390" s="308" t="s">
        <v>4</v>
      </c>
      <c r="U390" s="309"/>
      <c r="V390" s="310"/>
      <c r="W390" s="311"/>
      <c r="X390" s="312"/>
      <c r="Y390" s="312"/>
      <c r="Z390" s="310">
        <f>SUBTOTAL(9,Z385:Z389)</f>
        <v>0</v>
      </c>
    </row>
    <row r="391" spans="1:26">
      <c r="A391" s="319"/>
      <c r="B391" s="219"/>
      <c r="C391" s="205"/>
      <c r="D391" s="209"/>
      <c r="E391" s="247"/>
      <c r="F391" s="307"/>
      <c r="G391" s="307"/>
      <c r="H391" s="318">
        <f>SUBTOTAL(9,H363:H390)</f>
        <v>0</v>
      </c>
      <c r="I391" s="479"/>
      <c r="J391" s="319"/>
      <c r="K391" s="219"/>
      <c r="L391" s="205"/>
      <c r="M391" s="209"/>
      <c r="N391" s="247"/>
      <c r="O391" s="307"/>
      <c r="P391" s="307"/>
      <c r="Q391" s="318">
        <f>SUBTOTAL(9,Q363:Q390)</f>
        <v>0</v>
      </c>
      <c r="R391" s="479"/>
      <c r="S391" s="319"/>
      <c r="T391" s="219"/>
      <c r="U391" s="205"/>
      <c r="V391" s="209"/>
      <c r="W391" s="247"/>
      <c r="X391" s="307"/>
      <c r="Y391" s="307"/>
      <c r="Z391" s="318">
        <f>SUBTOTAL(9,Z363:Z390)</f>
        <v>0</v>
      </c>
    </row>
    <row r="392" spans="1:26" ht="26.25">
      <c r="A392" s="545" t="s">
        <v>315</v>
      </c>
      <c r="B392" s="545"/>
      <c r="C392" s="545"/>
      <c r="D392" s="545"/>
      <c r="E392" s="545"/>
      <c r="F392" s="545"/>
      <c r="G392" s="545"/>
      <c r="H392" s="545"/>
      <c r="I392" s="476"/>
      <c r="J392" s="546" t="s">
        <v>316</v>
      </c>
      <c r="K392" s="546"/>
      <c r="L392" s="546"/>
      <c r="M392" s="546"/>
      <c r="N392" s="546"/>
      <c r="O392" s="546"/>
      <c r="P392" s="546"/>
      <c r="Q392" s="546"/>
      <c r="R392" s="476"/>
      <c r="S392" s="548" t="s">
        <v>317</v>
      </c>
      <c r="T392" s="548"/>
      <c r="U392" s="548"/>
      <c r="V392" s="548"/>
      <c r="W392" s="548"/>
      <c r="X392" s="548"/>
      <c r="Y392" s="548"/>
      <c r="Z392" s="548"/>
    </row>
    <row r="393" spans="1:26">
      <c r="A393" s="237" t="s">
        <v>114</v>
      </c>
      <c r="B393" s="237" t="s">
        <v>214</v>
      </c>
      <c r="C393" s="237"/>
      <c r="D393" s="211"/>
      <c r="E393" s="176"/>
      <c r="F393" s="305"/>
      <c r="G393" s="305"/>
      <c r="H393" s="209"/>
      <c r="I393" s="477"/>
      <c r="J393" s="237" t="s">
        <v>114</v>
      </c>
      <c r="K393" s="237" t="s">
        <v>214</v>
      </c>
      <c r="L393" s="237"/>
      <c r="M393" s="211"/>
      <c r="N393" s="176"/>
      <c r="O393" s="305"/>
      <c r="P393" s="305"/>
      <c r="Q393" s="209"/>
      <c r="R393" s="477"/>
      <c r="S393" s="237" t="s">
        <v>114</v>
      </c>
      <c r="T393" s="237" t="s">
        <v>214</v>
      </c>
      <c r="U393" s="237"/>
      <c r="V393" s="211"/>
      <c r="W393" s="176"/>
      <c r="X393" s="305"/>
      <c r="Y393" s="305"/>
      <c r="Z393" s="209"/>
    </row>
    <row r="394" spans="1:26">
      <c r="A394" s="181" t="s">
        <v>19</v>
      </c>
      <c r="B394" s="171" t="s">
        <v>97</v>
      </c>
      <c r="C394" s="174"/>
      <c r="D394" s="211"/>
      <c r="E394" s="176"/>
      <c r="F394" s="305"/>
      <c r="G394" s="305"/>
      <c r="H394" s="209"/>
      <c r="I394" s="477"/>
      <c r="J394" s="181" t="s">
        <v>19</v>
      </c>
      <c r="K394" s="171" t="s">
        <v>97</v>
      </c>
      <c r="L394" s="174"/>
      <c r="M394" s="211"/>
      <c r="N394" s="176"/>
      <c r="O394" s="305"/>
      <c r="P394" s="305"/>
      <c r="Q394" s="209"/>
      <c r="R394" s="477"/>
      <c r="S394" s="181" t="s">
        <v>19</v>
      </c>
      <c r="T394" s="171" t="s">
        <v>97</v>
      </c>
      <c r="U394" s="174"/>
      <c r="V394" s="211"/>
      <c r="W394" s="176"/>
      <c r="X394" s="305"/>
      <c r="Y394" s="305"/>
      <c r="Z394" s="209"/>
    </row>
    <row r="395" spans="1:26">
      <c r="A395" s="205"/>
      <c r="B395" s="212" t="s">
        <v>211</v>
      </c>
      <c r="C395" s="213" t="s">
        <v>210</v>
      </c>
      <c r="D395" s="214" t="s">
        <v>14</v>
      </c>
      <c r="E395" s="215" t="s">
        <v>15</v>
      </c>
      <c r="F395" s="306" t="s">
        <v>197</v>
      </c>
      <c r="G395" s="306" t="s">
        <v>207</v>
      </c>
      <c r="H395" s="214" t="s">
        <v>212</v>
      </c>
      <c r="I395" s="477"/>
      <c r="J395" s="205"/>
      <c r="K395" s="212" t="s">
        <v>211</v>
      </c>
      <c r="L395" s="213" t="s">
        <v>210</v>
      </c>
      <c r="M395" s="214" t="s">
        <v>14</v>
      </c>
      <c r="N395" s="215" t="s">
        <v>15</v>
      </c>
      <c r="O395" s="306" t="s">
        <v>197</v>
      </c>
      <c r="P395" s="306" t="s">
        <v>207</v>
      </c>
      <c r="Q395" s="214" t="s">
        <v>212</v>
      </c>
      <c r="R395" s="477"/>
      <c r="S395" s="205"/>
      <c r="T395" s="212" t="s">
        <v>211</v>
      </c>
      <c r="U395" s="213" t="s">
        <v>210</v>
      </c>
      <c r="V395" s="214" t="s">
        <v>14</v>
      </c>
      <c r="W395" s="215" t="s">
        <v>15</v>
      </c>
      <c r="X395" s="306" t="s">
        <v>197</v>
      </c>
      <c r="Y395" s="306" t="s">
        <v>207</v>
      </c>
      <c r="Z395" s="214" t="s">
        <v>212</v>
      </c>
    </row>
    <row r="396" spans="1:26" ht="56.25">
      <c r="A396" s="547" t="s">
        <v>217</v>
      </c>
      <c r="B396" s="304" t="s">
        <v>324</v>
      </c>
      <c r="C396" s="303"/>
      <c r="D396" s="209"/>
      <c r="E396" s="210"/>
      <c r="F396" s="307"/>
      <c r="G396" s="307"/>
      <c r="H396" s="209"/>
      <c r="I396" s="477"/>
      <c r="J396" s="547" t="s">
        <v>217</v>
      </c>
      <c r="K396" s="304" t="s">
        <v>325</v>
      </c>
      <c r="L396" s="303"/>
      <c r="M396" s="209"/>
      <c r="N396" s="210"/>
      <c r="O396" s="307"/>
      <c r="P396" s="307"/>
      <c r="Q396" s="209"/>
      <c r="R396" s="477"/>
      <c r="S396" s="547" t="s">
        <v>217</v>
      </c>
      <c r="T396" s="304" t="s">
        <v>330</v>
      </c>
      <c r="U396" s="303"/>
      <c r="V396" s="209"/>
      <c r="W396" s="210"/>
      <c r="X396" s="307"/>
      <c r="Y396" s="307"/>
      <c r="Z396" s="209"/>
    </row>
    <row r="397" spans="1:26">
      <c r="A397" s="547"/>
      <c r="B397" s="219" t="s">
        <v>208</v>
      </c>
      <c r="C397" s="205" t="s">
        <v>262</v>
      </c>
      <c r="D397" s="209">
        <v>1500</v>
      </c>
      <c r="E397" s="247">
        <v>1</v>
      </c>
      <c r="F397" s="307"/>
      <c r="G397" s="307">
        <v>4</v>
      </c>
      <c r="H397" s="320">
        <f>ROUND(D397*E397*G397,0)</f>
        <v>6000</v>
      </c>
      <c r="I397" s="478"/>
      <c r="J397" s="547"/>
      <c r="K397" s="219" t="s">
        <v>208</v>
      </c>
      <c r="L397" s="205" t="s">
        <v>262</v>
      </c>
      <c r="M397" s="209">
        <v>1500</v>
      </c>
      <c r="N397" s="247">
        <v>1</v>
      </c>
      <c r="O397" s="307"/>
      <c r="P397" s="307">
        <v>4</v>
      </c>
      <c r="Q397" s="320">
        <f>ROUND(M397*N397*P397,0)</f>
        <v>6000</v>
      </c>
      <c r="R397" s="478"/>
      <c r="S397" s="547"/>
      <c r="T397" s="219" t="s">
        <v>208</v>
      </c>
      <c r="U397" s="205" t="s">
        <v>262</v>
      </c>
      <c r="V397" s="209">
        <v>1500</v>
      </c>
      <c r="W397" s="247">
        <v>1</v>
      </c>
      <c r="X397" s="307"/>
      <c r="Y397" s="307">
        <v>4</v>
      </c>
      <c r="Z397" s="320">
        <f>ROUND(V397*W397*Y397,0)</f>
        <v>6000</v>
      </c>
    </row>
    <row r="398" spans="1:26">
      <c r="A398" s="547"/>
      <c r="B398" s="219" t="s">
        <v>209</v>
      </c>
      <c r="C398" s="205" t="s">
        <v>204</v>
      </c>
      <c r="D398" s="209">
        <v>500</v>
      </c>
      <c r="E398" s="247">
        <v>1</v>
      </c>
      <c r="F398" s="307">
        <v>4</v>
      </c>
      <c r="G398" s="307">
        <v>4</v>
      </c>
      <c r="H398" s="320">
        <f>ROUND(D398*E398*F398*G398,0)</f>
        <v>8000</v>
      </c>
      <c r="I398" s="478"/>
      <c r="J398" s="547"/>
      <c r="K398" s="219" t="s">
        <v>209</v>
      </c>
      <c r="L398" s="205" t="s">
        <v>204</v>
      </c>
      <c r="M398" s="209">
        <v>500</v>
      </c>
      <c r="N398" s="247">
        <v>1</v>
      </c>
      <c r="O398" s="307">
        <v>4</v>
      </c>
      <c r="P398" s="307">
        <v>4</v>
      </c>
      <c r="Q398" s="320">
        <f>ROUND(M398*N398*O398*P398,0)</f>
        <v>8000</v>
      </c>
      <c r="R398" s="478"/>
      <c r="S398" s="547"/>
      <c r="T398" s="219" t="s">
        <v>209</v>
      </c>
      <c r="U398" s="205" t="s">
        <v>204</v>
      </c>
      <c r="V398" s="209">
        <v>500</v>
      </c>
      <c r="W398" s="247">
        <v>1</v>
      </c>
      <c r="X398" s="307">
        <v>4</v>
      </c>
      <c r="Y398" s="307">
        <v>4</v>
      </c>
      <c r="Z398" s="320">
        <f>ROUND(V398*W398*X398*Y398,0)</f>
        <v>8000</v>
      </c>
    </row>
    <row r="399" spans="1:26">
      <c r="A399" s="547"/>
      <c r="B399" s="219" t="s">
        <v>328</v>
      </c>
      <c r="C399" s="205" t="s">
        <v>274</v>
      </c>
      <c r="D399" s="209">
        <v>50</v>
      </c>
      <c r="E399" s="247">
        <v>1</v>
      </c>
      <c r="F399" s="307">
        <v>2</v>
      </c>
      <c r="G399" s="307">
        <v>4</v>
      </c>
      <c r="H399" s="320">
        <f t="shared" ref="H399:H401" si="156">ROUND(D399*E399*F399*G399,0)</f>
        <v>400</v>
      </c>
      <c r="I399" s="478"/>
      <c r="J399" s="547"/>
      <c r="K399" s="219" t="s">
        <v>326</v>
      </c>
      <c r="L399" s="205" t="s">
        <v>274</v>
      </c>
      <c r="M399" s="209">
        <v>50</v>
      </c>
      <c r="N399" s="247">
        <v>1</v>
      </c>
      <c r="O399" s="307">
        <v>2</v>
      </c>
      <c r="P399" s="307">
        <v>4</v>
      </c>
      <c r="Q399" s="320">
        <f t="shared" ref="Q399:Q401" si="157">ROUND(M399*N399*O399*P399,0)</f>
        <v>400</v>
      </c>
      <c r="R399" s="478"/>
      <c r="S399" s="547"/>
      <c r="T399" s="219" t="s">
        <v>331</v>
      </c>
      <c r="U399" s="205" t="s">
        <v>274</v>
      </c>
      <c r="V399" s="209">
        <v>50</v>
      </c>
      <c r="W399" s="247">
        <v>1</v>
      </c>
      <c r="X399" s="307">
        <v>2</v>
      </c>
      <c r="Y399" s="307">
        <v>4</v>
      </c>
      <c r="Z399" s="320">
        <f t="shared" ref="Z399:Z401" si="158">ROUND(V399*W399*X399*Y399,0)</f>
        <v>400</v>
      </c>
    </row>
    <row r="400" spans="1:26">
      <c r="A400" s="547"/>
      <c r="B400" s="219" t="s">
        <v>273</v>
      </c>
      <c r="C400" s="205" t="s">
        <v>275</v>
      </c>
      <c r="D400" s="209">
        <v>100</v>
      </c>
      <c r="E400" s="247">
        <v>1</v>
      </c>
      <c r="F400" s="307">
        <v>3</v>
      </c>
      <c r="G400" s="307">
        <v>4</v>
      </c>
      <c r="H400" s="320">
        <f t="shared" si="156"/>
        <v>1200</v>
      </c>
      <c r="I400" s="478"/>
      <c r="J400" s="547"/>
      <c r="K400" s="219" t="s">
        <v>273</v>
      </c>
      <c r="L400" s="205" t="s">
        <v>275</v>
      </c>
      <c r="M400" s="209">
        <v>100</v>
      </c>
      <c r="N400" s="247">
        <v>1</v>
      </c>
      <c r="O400" s="307">
        <v>3</v>
      </c>
      <c r="P400" s="307">
        <v>4</v>
      </c>
      <c r="Q400" s="320">
        <f t="shared" si="157"/>
        <v>1200</v>
      </c>
      <c r="R400" s="478"/>
      <c r="S400" s="547"/>
      <c r="T400" s="219" t="s">
        <v>273</v>
      </c>
      <c r="U400" s="205" t="s">
        <v>275</v>
      </c>
      <c r="V400" s="209">
        <v>100</v>
      </c>
      <c r="W400" s="247">
        <v>1</v>
      </c>
      <c r="X400" s="307">
        <v>3</v>
      </c>
      <c r="Y400" s="307">
        <v>4</v>
      </c>
      <c r="Z400" s="320">
        <f t="shared" si="158"/>
        <v>1200</v>
      </c>
    </row>
    <row r="401" spans="1:26">
      <c r="A401" s="547"/>
      <c r="B401" s="219" t="s">
        <v>276</v>
      </c>
      <c r="C401" s="205" t="s">
        <v>277</v>
      </c>
      <c r="D401" s="209">
        <v>25</v>
      </c>
      <c r="E401" s="247">
        <v>1</v>
      </c>
      <c r="F401" s="307">
        <v>5</v>
      </c>
      <c r="G401" s="307">
        <v>4</v>
      </c>
      <c r="H401" s="320">
        <f t="shared" si="156"/>
        <v>500</v>
      </c>
      <c r="I401" s="478"/>
      <c r="J401" s="547"/>
      <c r="K401" s="219" t="s">
        <v>276</v>
      </c>
      <c r="L401" s="205" t="s">
        <v>277</v>
      </c>
      <c r="M401" s="209">
        <v>25</v>
      </c>
      <c r="N401" s="247">
        <v>1</v>
      </c>
      <c r="O401" s="307">
        <v>5</v>
      </c>
      <c r="P401" s="307">
        <v>4</v>
      </c>
      <c r="Q401" s="320">
        <f t="shared" si="157"/>
        <v>500</v>
      </c>
      <c r="R401" s="478"/>
      <c r="S401" s="547"/>
      <c r="T401" s="219" t="s">
        <v>276</v>
      </c>
      <c r="U401" s="205" t="s">
        <v>277</v>
      </c>
      <c r="V401" s="209">
        <v>25</v>
      </c>
      <c r="W401" s="247">
        <v>1</v>
      </c>
      <c r="X401" s="307">
        <v>5</v>
      </c>
      <c r="Y401" s="307">
        <v>4</v>
      </c>
      <c r="Z401" s="320">
        <f t="shared" si="158"/>
        <v>500</v>
      </c>
    </row>
    <row r="402" spans="1:26">
      <c r="A402" s="547"/>
      <c r="B402" s="308" t="s">
        <v>4</v>
      </c>
      <c r="C402" s="309"/>
      <c r="D402" s="310"/>
      <c r="E402" s="311"/>
      <c r="F402" s="312"/>
      <c r="G402" s="312"/>
      <c r="H402" s="310">
        <f>SUBTOTAL(9,H397:H401)</f>
        <v>16100</v>
      </c>
      <c r="I402" s="477"/>
      <c r="J402" s="547"/>
      <c r="K402" s="308" t="s">
        <v>4</v>
      </c>
      <c r="L402" s="309"/>
      <c r="M402" s="310"/>
      <c r="N402" s="311"/>
      <c r="O402" s="312"/>
      <c r="P402" s="312"/>
      <c r="Q402" s="310">
        <f>SUBTOTAL(9,Q397:Q401)</f>
        <v>16100</v>
      </c>
      <c r="R402" s="477"/>
      <c r="S402" s="547"/>
      <c r="T402" s="308" t="s">
        <v>4</v>
      </c>
      <c r="U402" s="309"/>
      <c r="V402" s="310"/>
      <c r="W402" s="311"/>
      <c r="X402" s="312"/>
      <c r="Y402" s="312"/>
      <c r="Z402" s="310">
        <f>SUBTOTAL(9,Z397:Z401)</f>
        <v>16100</v>
      </c>
    </row>
    <row r="403" spans="1:26" ht="33.75">
      <c r="A403" s="543" t="s">
        <v>286</v>
      </c>
      <c r="B403" s="304" t="s">
        <v>213</v>
      </c>
      <c r="C403" s="303"/>
      <c r="D403" s="209"/>
      <c r="E403" s="210"/>
      <c r="F403" s="307"/>
      <c r="G403" s="307"/>
      <c r="H403" s="209"/>
      <c r="I403" s="477"/>
      <c r="J403" s="544" t="s">
        <v>290</v>
      </c>
      <c r="K403" s="304" t="s">
        <v>213</v>
      </c>
      <c r="L403" s="303"/>
      <c r="M403" s="209"/>
      <c r="N403" s="210"/>
      <c r="O403" s="307"/>
      <c r="P403" s="307"/>
      <c r="Q403" s="209"/>
      <c r="R403" s="477"/>
      <c r="S403" s="549" t="s">
        <v>290</v>
      </c>
      <c r="T403" s="304" t="s">
        <v>213</v>
      </c>
      <c r="U403" s="303"/>
      <c r="V403" s="209"/>
      <c r="W403" s="210"/>
      <c r="X403" s="307"/>
      <c r="Y403" s="307"/>
      <c r="Z403" s="209"/>
    </row>
    <row r="404" spans="1:26">
      <c r="A404" s="543"/>
      <c r="B404" s="219" t="s">
        <v>208</v>
      </c>
      <c r="C404" s="205"/>
      <c r="D404" s="209"/>
      <c r="E404" s="247"/>
      <c r="F404" s="307"/>
      <c r="G404" s="307"/>
      <c r="H404" s="320">
        <f>ROUND(D404*E404*G404,0)</f>
        <v>0</v>
      </c>
      <c r="I404" s="478"/>
      <c r="J404" s="544"/>
      <c r="K404" s="219" t="s">
        <v>208</v>
      </c>
      <c r="L404" s="205"/>
      <c r="M404" s="209"/>
      <c r="N404" s="247"/>
      <c r="O404" s="307"/>
      <c r="P404" s="307"/>
      <c r="Q404" s="320">
        <f>ROUND(M404*N404*P404,0)</f>
        <v>0</v>
      </c>
      <c r="R404" s="478"/>
      <c r="S404" s="549"/>
      <c r="T404" s="219" t="s">
        <v>208</v>
      </c>
      <c r="U404" s="205"/>
      <c r="V404" s="209"/>
      <c r="W404" s="247"/>
      <c r="X404" s="307"/>
      <c r="Y404" s="307"/>
      <c r="Z404" s="320">
        <f>ROUND(V404*W404*Y404,0)</f>
        <v>0</v>
      </c>
    </row>
    <row r="405" spans="1:26">
      <c r="A405" s="543"/>
      <c r="B405" s="219" t="s">
        <v>209</v>
      </c>
      <c r="C405" s="205"/>
      <c r="D405" s="209"/>
      <c r="E405" s="247"/>
      <c r="F405" s="307"/>
      <c r="G405" s="307"/>
      <c r="H405" s="320">
        <f>ROUND(D405*E405*F405*G405,0)</f>
        <v>0</v>
      </c>
      <c r="I405" s="478"/>
      <c r="J405" s="544"/>
      <c r="K405" s="219" t="s">
        <v>209</v>
      </c>
      <c r="L405" s="205"/>
      <c r="M405" s="209"/>
      <c r="N405" s="247"/>
      <c r="O405" s="307"/>
      <c r="P405" s="307"/>
      <c r="Q405" s="320">
        <f>ROUND(M405*N405*O405*P405,0)</f>
        <v>0</v>
      </c>
      <c r="R405" s="478"/>
      <c r="S405" s="549"/>
      <c r="T405" s="219" t="s">
        <v>209</v>
      </c>
      <c r="U405" s="205"/>
      <c r="V405" s="209"/>
      <c r="W405" s="247"/>
      <c r="X405" s="307"/>
      <c r="Y405" s="307"/>
      <c r="Z405" s="320">
        <f>ROUND(V405*W405*X405*Y405,0)</f>
        <v>0</v>
      </c>
    </row>
    <row r="406" spans="1:26">
      <c r="A406" s="543"/>
      <c r="B406" s="219" t="s">
        <v>272</v>
      </c>
      <c r="C406" s="205"/>
      <c r="D406" s="209"/>
      <c r="E406" s="247"/>
      <c r="F406" s="307"/>
      <c r="G406" s="307"/>
      <c r="H406" s="320">
        <f t="shared" ref="H406:H408" si="159">ROUND(D406*E406*F406*G406,0)</f>
        <v>0</v>
      </c>
      <c r="I406" s="478"/>
      <c r="J406" s="544"/>
      <c r="K406" s="219" t="s">
        <v>272</v>
      </c>
      <c r="L406" s="205"/>
      <c r="M406" s="209"/>
      <c r="N406" s="247"/>
      <c r="O406" s="307"/>
      <c r="P406" s="307"/>
      <c r="Q406" s="320">
        <f t="shared" ref="Q406:Q408" si="160">ROUND(M406*N406*O406*P406,0)</f>
        <v>0</v>
      </c>
      <c r="R406" s="478"/>
      <c r="S406" s="549"/>
      <c r="T406" s="219" t="s">
        <v>272</v>
      </c>
      <c r="U406" s="205"/>
      <c r="V406" s="209"/>
      <c r="W406" s="247"/>
      <c r="X406" s="307"/>
      <c r="Y406" s="307"/>
      <c r="Z406" s="320">
        <f t="shared" ref="Z406:Z408" si="161">ROUND(V406*W406*X406*Y406,0)</f>
        <v>0</v>
      </c>
    </row>
    <row r="407" spans="1:26">
      <c r="A407" s="543"/>
      <c r="B407" s="219" t="s">
        <v>273</v>
      </c>
      <c r="C407" s="205"/>
      <c r="D407" s="209"/>
      <c r="E407" s="247"/>
      <c r="F407" s="307"/>
      <c r="G407" s="307"/>
      <c r="H407" s="320">
        <f t="shared" si="159"/>
        <v>0</v>
      </c>
      <c r="I407" s="478"/>
      <c r="J407" s="544"/>
      <c r="K407" s="219" t="s">
        <v>273</v>
      </c>
      <c r="L407" s="205"/>
      <c r="M407" s="209"/>
      <c r="N407" s="247"/>
      <c r="O407" s="307"/>
      <c r="P407" s="307"/>
      <c r="Q407" s="320">
        <f t="shared" si="160"/>
        <v>0</v>
      </c>
      <c r="R407" s="478"/>
      <c r="S407" s="549"/>
      <c r="T407" s="219" t="s">
        <v>273</v>
      </c>
      <c r="U407" s="205"/>
      <c r="V407" s="209"/>
      <c r="W407" s="247"/>
      <c r="X407" s="307"/>
      <c r="Y407" s="307"/>
      <c r="Z407" s="320">
        <f t="shared" si="161"/>
        <v>0</v>
      </c>
    </row>
    <row r="408" spans="1:26">
      <c r="A408" s="543"/>
      <c r="B408" s="219" t="s">
        <v>276</v>
      </c>
      <c r="C408" s="304"/>
      <c r="D408" s="209"/>
      <c r="E408" s="247"/>
      <c r="F408" s="307"/>
      <c r="G408" s="307"/>
      <c r="H408" s="320">
        <f t="shared" si="159"/>
        <v>0</v>
      </c>
      <c r="I408" s="478"/>
      <c r="J408" s="544"/>
      <c r="K408" s="219" t="s">
        <v>276</v>
      </c>
      <c r="L408" s="304"/>
      <c r="M408" s="209"/>
      <c r="N408" s="247"/>
      <c r="O408" s="307"/>
      <c r="P408" s="307"/>
      <c r="Q408" s="320">
        <f t="shared" si="160"/>
        <v>0</v>
      </c>
      <c r="R408" s="478"/>
      <c r="S408" s="549"/>
      <c r="T408" s="219" t="s">
        <v>276</v>
      </c>
      <c r="U408" s="304"/>
      <c r="V408" s="209"/>
      <c r="W408" s="247"/>
      <c r="X408" s="307"/>
      <c r="Y408" s="307"/>
      <c r="Z408" s="320">
        <f t="shared" si="161"/>
        <v>0</v>
      </c>
    </row>
    <row r="409" spans="1:26">
      <c r="A409" s="543"/>
      <c r="B409" s="308" t="s">
        <v>4</v>
      </c>
      <c r="C409" s="309"/>
      <c r="D409" s="310"/>
      <c r="E409" s="311"/>
      <c r="F409" s="312"/>
      <c r="G409" s="312"/>
      <c r="H409" s="310">
        <f>SUBTOTAL(9,H404:H408)</f>
        <v>0</v>
      </c>
      <c r="I409" s="477"/>
      <c r="J409" s="544"/>
      <c r="K409" s="308" t="s">
        <v>4</v>
      </c>
      <c r="L409" s="309"/>
      <c r="M409" s="310"/>
      <c r="N409" s="311"/>
      <c r="O409" s="312"/>
      <c r="P409" s="312"/>
      <c r="Q409" s="310">
        <f>SUBTOTAL(9,Q404:Q408)</f>
        <v>0</v>
      </c>
      <c r="R409" s="477"/>
      <c r="S409" s="549"/>
      <c r="T409" s="308" t="s">
        <v>4</v>
      </c>
      <c r="U409" s="309"/>
      <c r="V409" s="310"/>
      <c r="W409" s="311"/>
      <c r="X409" s="312"/>
      <c r="Y409" s="312"/>
      <c r="Z409" s="310">
        <f>SUBTOTAL(9,Z404:Z408)</f>
        <v>0</v>
      </c>
    </row>
    <row r="410" spans="1:26" ht="33.75">
      <c r="A410" s="543" t="s">
        <v>287</v>
      </c>
      <c r="B410" s="304" t="s">
        <v>213</v>
      </c>
      <c r="C410" s="303"/>
      <c r="D410" s="209"/>
      <c r="E410" s="210"/>
      <c r="F410" s="307"/>
      <c r="G410" s="307"/>
      <c r="H410" s="209"/>
      <c r="I410" s="477"/>
      <c r="J410" s="544" t="s">
        <v>291</v>
      </c>
      <c r="K410" s="304" t="s">
        <v>213</v>
      </c>
      <c r="L410" s="303"/>
      <c r="M410" s="209"/>
      <c r="N410" s="210"/>
      <c r="O410" s="307"/>
      <c r="P410" s="307"/>
      <c r="Q410" s="209"/>
      <c r="R410" s="477"/>
      <c r="S410" s="549" t="s">
        <v>291</v>
      </c>
      <c r="T410" s="304" t="s">
        <v>213</v>
      </c>
      <c r="U410" s="303"/>
      <c r="V410" s="209"/>
      <c r="W410" s="210"/>
      <c r="X410" s="307"/>
      <c r="Y410" s="307"/>
      <c r="Z410" s="209"/>
    </row>
    <row r="411" spans="1:26">
      <c r="A411" s="543"/>
      <c r="B411" s="219" t="s">
        <v>208</v>
      </c>
      <c r="C411" s="205"/>
      <c r="D411" s="209"/>
      <c r="E411" s="247"/>
      <c r="F411" s="307"/>
      <c r="G411" s="307"/>
      <c r="H411" s="320">
        <f>ROUND(D411*E411*G411,0)</f>
        <v>0</v>
      </c>
      <c r="I411" s="478"/>
      <c r="J411" s="544"/>
      <c r="K411" s="219" t="s">
        <v>208</v>
      </c>
      <c r="L411" s="205"/>
      <c r="M411" s="209"/>
      <c r="N411" s="247"/>
      <c r="O411" s="307"/>
      <c r="P411" s="307"/>
      <c r="Q411" s="320">
        <f>ROUND(M411*N411*P411,0)</f>
        <v>0</v>
      </c>
      <c r="R411" s="478"/>
      <c r="S411" s="549"/>
      <c r="T411" s="219" t="s">
        <v>208</v>
      </c>
      <c r="U411" s="205"/>
      <c r="V411" s="209"/>
      <c r="W411" s="247"/>
      <c r="X411" s="307"/>
      <c r="Y411" s="307"/>
      <c r="Z411" s="320">
        <f>ROUND(V411*W411*Y411,0)</f>
        <v>0</v>
      </c>
    </row>
    <row r="412" spans="1:26">
      <c r="A412" s="543"/>
      <c r="B412" s="219" t="s">
        <v>209</v>
      </c>
      <c r="C412" s="205"/>
      <c r="D412" s="209"/>
      <c r="E412" s="247"/>
      <c r="F412" s="307"/>
      <c r="G412" s="307"/>
      <c r="H412" s="320">
        <f>ROUND(D412*E412*F412*G412,0)</f>
        <v>0</v>
      </c>
      <c r="I412" s="478"/>
      <c r="J412" s="544"/>
      <c r="K412" s="219" t="s">
        <v>209</v>
      </c>
      <c r="L412" s="205"/>
      <c r="M412" s="209"/>
      <c r="N412" s="247"/>
      <c r="O412" s="307"/>
      <c r="P412" s="307"/>
      <c r="Q412" s="320">
        <f>ROUND(M412*N412*O412*P412,0)</f>
        <v>0</v>
      </c>
      <c r="R412" s="478"/>
      <c r="S412" s="549"/>
      <c r="T412" s="219" t="s">
        <v>209</v>
      </c>
      <c r="U412" s="205"/>
      <c r="V412" s="209"/>
      <c r="W412" s="247"/>
      <c r="X412" s="307"/>
      <c r="Y412" s="307"/>
      <c r="Z412" s="320">
        <f>ROUND(V412*W412*X412*Y412,0)</f>
        <v>0</v>
      </c>
    </row>
    <row r="413" spans="1:26">
      <c r="A413" s="543"/>
      <c r="B413" s="219" t="s">
        <v>272</v>
      </c>
      <c r="C413" s="205"/>
      <c r="D413" s="209"/>
      <c r="E413" s="247"/>
      <c r="F413" s="307"/>
      <c r="G413" s="307"/>
      <c r="H413" s="320">
        <f t="shared" ref="H413:H415" si="162">ROUND(D413*E413*F413*G413,0)</f>
        <v>0</v>
      </c>
      <c r="I413" s="478"/>
      <c r="J413" s="544"/>
      <c r="K413" s="219" t="s">
        <v>272</v>
      </c>
      <c r="L413" s="205"/>
      <c r="M413" s="209"/>
      <c r="N413" s="247"/>
      <c r="O413" s="307"/>
      <c r="P413" s="307"/>
      <c r="Q413" s="320">
        <f t="shared" ref="Q413:Q415" si="163">ROUND(M413*N413*O413*P413,0)</f>
        <v>0</v>
      </c>
      <c r="R413" s="478"/>
      <c r="S413" s="549"/>
      <c r="T413" s="219" t="s">
        <v>272</v>
      </c>
      <c r="U413" s="205"/>
      <c r="V413" s="209"/>
      <c r="W413" s="247"/>
      <c r="X413" s="307"/>
      <c r="Y413" s="307"/>
      <c r="Z413" s="320">
        <f t="shared" ref="Z413:Z415" si="164">ROUND(V413*W413*X413*Y413,0)</f>
        <v>0</v>
      </c>
    </row>
    <row r="414" spans="1:26">
      <c r="A414" s="543"/>
      <c r="B414" s="219" t="s">
        <v>273</v>
      </c>
      <c r="C414" s="205"/>
      <c r="D414" s="209"/>
      <c r="E414" s="247"/>
      <c r="F414" s="307"/>
      <c r="G414" s="307"/>
      <c r="H414" s="320">
        <f t="shared" si="162"/>
        <v>0</v>
      </c>
      <c r="I414" s="478"/>
      <c r="J414" s="544"/>
      <c r="K414" s="219" t="s">
        <v>273</v>
      </c>
      <c r="L414" s="205"/>
      <c r="M414" s="209"/>
      <c r="N414" s="247"/>
      <c r="O414" s="307"/>
      <c r="P414" s="307"/>
      <c r="Q414" s="320">
        <f t="shared" si="163"/>
        <v>0</v>
      </c>
      <c r="R414" s="478"/>
      <c r="S414" s="549"/>
      <c r="T414" s="219" t="s">
        <v>273</v>
      </c>
      <c r="U414" s="205"/>
      <c r="V414" s="209"/>
      <c r="W414" s="247"/>
      <c r="X414" s="307"/>
      <c r="Y414" s="307"/>
      <c r="Z414" s="320">
        <f t="shared" si="164"/>
        <v>0</v>
      </c>
    </row>
    <row r="415" spans="1:26">
      <c r="A415" s="543"/>
      <c r="B415" s="219" t="s">
        <v>276</v>
      </c>
      <c r="C415" s="304"/>
      <c r="D415" s="209"/>
      <c r="E415" s="247"/>
      <c r="F415" s="307"/>
      <c r="G415" s="307"/>
      <c r="H415" s="320">
        <f t="shared" si="162"/>
        <v>0</v>
      </c>
      <c r="I415" s="478"/>
      <c r="J415" s="544"/>
      <c r="K415" s="219" t="s">
        <v>276</v>
      </c>
      <c r="L415" s="304"/>
      <c r="M415" s="209"/>
      <c r="N415" s="247"/>
      <c r="O415" s="307"/>
      <c r="P415" s="307"/>
      <c r="Q415" s="320">
        <f t="shared" si="163"/>
        <v>0</v>
      </c>
      <c r="R415" s="478"/>
      <c r="S415" s="549"/>
      <c r="T415" s="219" t="s">
        <v>276</v>
      </c>
      <c r="U415" s="304"/>
      <c r="V415" s="209"/>
      <c r="W415" s="247"/>
      <c r="X415" s="307"/>
      <c r="Y415" s="307"/>
      <c r="Z415" s="320">
        <f t="shared" si="164"/>
        <v>0</v>
      </c>
    </row>
    <row r="416" spans="1:26">
      <c r="A416" s="543"/>
      <c r="B416" s="308" t="s">
        <v>4</v>
      </c>
      <c r="C416" s="309"/>
      <c r="D416" s="310"/>
      <c r="E416" s="311"/>
      <c r="F416" s="312"/>
      <c r="G416" s="312"/>
      <c r="H416" s="310">
        <f>SUBTOTAL(9,H411:H415)</f>
        <v>0</v>
      </c>
      <c r="I416" s="477"/>
      <c r="J416" s="544"/>
      <c r="K416" s="308" t="s">
        <v>4</v>
      </c>
      <c r="L416" s="309"/>
      <c r="M416" s="310"/>
      <c r="N416" s="311"/>
      <c r="O416" s="312"/>
      <c r="P416" s="312"/>
      <c r="Q416" s="310">
        <f>SUBTOTAL(9,Q411:Q415)</f>
        <v>0</v>
      </c>
      <c r="R416" s="477"/>
      <c r="S416" s="549"/>
      <c r="T416" s="308" t="s">
        <v>4</v>
      </c>
      <c r="U416" s="309"/>
      <c r="V416" s="310"/>
      <c r="W416" s="311"/>
      <c r="X416" s="312"/>
      <c r="Y416" s="312"/>
      <c r="Z416" s="310">
        <f>SUBTOTAL(9,Z411:Z415)</f>
        <v>0</v>
      </c>
    </row>
    <row r="417" spans="1:26" ht="33.75">
      <c r="A417" s="543" t="s">
        <v>288</v>
      </c>
      <c r="B417" s="304" t="s">
        <v>213</v>
      </c>
      <c r="C417" s="303"/>
      <c r="D417" s="209"/>
      <c r="E417" s="210"/>
      <c r="F417" s="307"/>
      <c r="G417" s="307"/>
      <c r="H417" s="209"/>
      <c r="I417" s="477"/>
      <c r="J417" s="544" t="s">
        <v>292</v>
      </c>
      <c r="K417" s="304" t="s">
        <v>213</v>
      </c>
      <c r="L417" s="303"/>
      <c r="M417" s="209"/>
      <c r="N417" s="210"/>
      <c r="O417" s="307"/>
      <c r="P417" s="307"/>
      <c r="Q417" s="209"/>
      <c r="R417" s="477"/>
      <c r="S417" s="549" t="s">
        <v>292</v>
      </c>
      <c r="T417" s="304" t="s">
        <v>213</v>
      </c>
      <c r="U417" s="303"/>
      <c r="V417" s="209"/>
      <c r="W417" s="210"/>
      <c r="X417" s="307"/>
      <c r="Y417" s="307"/>
      <c r="Z417" s="209"/>
    </row>
    <row r="418" spans="1:26">
      <c r="A418" s="543"/>
      <c r="B418" s="219" t="s">
        <v>208</v>
      </c>
      <c r="C418" s="205"/>
      <c r="D418" s="209"/>
      <c r="E418" s="247"/>
      <c r="F418" s="307"/>
      <c r="G418" s="307"/>
      <c r="H418" s="320">
        <f>ROUND(D418*E418*G418,0)</f>
        <v>0</v>
      </c>
      <c r="I418" s="478"/>
      <c r="J418" s="544"/>
      <c r="K418" s="219" t="s">
        <v>208</v>
      </c>
      <c r="L418" s="205"/>
      <c r="M418" s="209"/>
      <c r="N418" s="247"/>
      <c r="O418" s="307"/>
      <c r="P418" s="307"/>
      <c r="Q418" s="320">
        <f>ROUND(M418*N418*P418,0)</f>
        <v>0</v>
      </c>
      <c r="R418" s="478"/>
      <c r="S418" s="549"/>
      <c r="T418" s="219" t="s">
        <v>208</v>
      </c>
      <c r="U418" s="205"/>
      <c r="V418" s="209"/>
      <c r="W418" s="247"/>
      <c r="X418" s="307"/>
      <c r="Y418" s="307"/>
      <c r="Z418" s="320">
        <f>ROUND(V418*W418*Y418,0)</f>
        <v>0</v>
      </c>
    </row>
    <row r="419" spans="1:26">
      <c r="A419" s="543"/>
      <c r="B419" s="219" t="s">
        <v>209</v>
      </c>
      <c r="C419" s="205"/>
      <c r="D419" s="209"/>
      <c r="E419" s="247"/>
      <c r="F419" s="307"/>
      <c r="G419" s="307"/>
      <c r="H419" s="320">
        <f>ROUND(D419*E419*F419*G419,0)</f>
        <v>0</v>
      </c>
      <c r="I419" s="478"/>
      <c r="J419" s="544"/>
      <c r="K419" s="219" t="s">
        <v>209</v>
      </c>
      <c r="L419" s="205"/>
      <c r="M419" s="209"/>
      <c r="N419" s="247"/>
      <c r="O419" s="307"/>
      <c r="P419" s="307"/>
      <c r="Q419" s="320">
        <f>ROUND(M419*N419*O419*P419,0)</f>
        <v>0</v>
      </c>
      <c r="R419" s="478"/>
      <c r="S419" s="549"/>
      <c r="T419" s="219" t="s">
        <v>209</v>
      </c>
      <c r="U419" s="205"/>
      <c r="V419" s="209"/>
      <c r="W419" s="247"/>
      <c r="X419" s="307"/>
      <c r="Y419" s="307"/>
      <c r="Z419" s="320">
        <f>ROUND(V419*W419*X419*Y419,0)</f>
        <v>0</v>
      </c>
    </row>
    <row r="420" spans="1:26">
      <c r="A420" s="543"/>
      <c r="B420" s="219" t="s">
        <v>272</v>
      </c>
      <c r="C420" s="205"/>
      <c r="D420" s="209"/>
      <c r="E420" s="247"/>
      <c r="F420" s="307"/>
      <c r="G420" s="307"/>
      <c r="H420" s="320">
        <f t="shared" ref="H420:H422" si="165">ROUND(D420*E420*F420*G420,0)</f>
        <v>0</v>
      </c>
      <c r="I420" s="478"/>
      <c r="J420" s="544"/>
      <c r="K420" s="219" t="s">
        <v>272</v>
      </c>
      <c r="L420" s="205"/>
      <c r="M420" s="209"/>
      <c r="N420" s="247"/>
      <c r="O420" s="307"/>
      <c r="P420" s="307"/>
      <c r="Q420" s="320">
        <f t="shared" ref="Q420:Q422" si="166">ROUND(M420*N420*O420*P420,0)</f>
        <v>0</v>
      </c>
      <c r="R420" s="478"/>
      <c r="S420" s="549"/>
      <c r="T420" s="219" t="s">
        <v>272</v>
      </c>
      <c r="U420" s="205"/>
      <c r="V420" s="209"/>
      <c r="W420" s="247"/>
      <c r="X420" s="307"/>
      <c r="Y420" s="307"/>
      <c r="Z420" s="320">
        <f t="shared" ref="Z420:Z422" si="167">ROUND(V420*W420*X420*Y420,0)</f>
        <v>0</v>
      </c>
    </row>
    <row r="421" spans="1:26">
      <c r="A421" s="543"/>
      <c r="B421" s="219" t="s">
        <v>273</v>
      </c>
      <c r="C421" s="205"/>
      <c r="D421" s="209"/>
      <c r="E421" s="232"/>
      <c r="F421" s="307"/>
      <c r="G421" s="307"/>
      <c r="H421" s="320">
        <f t="shared" si="165"/>
        <v>0</v>
      </c>
      <c r="I421" s="478"/>
      <c r="J421" s="544"/>
      <c r="K421" s="219" t="s">
        <v>273</v>
      </c>
      <c r="L421" s="205"/>
      <c r="M421" s="209"/>
      <c r="N421" s="247"/>
      <c r="O421" s="307"/>
      <c r="P421" s="307"/>
      <c r="Q421" s="320">
        <f t="shared" si="166"/>
        <v>0</v>
      </c>
      <c r="R421" s="478"/>
      <c r="S421" s="549"/>
      <c r="T421" s="219" t="s">
        <v>273</v>
      </c>
      <c r="U421" s="205"/>
      <c r="V421" s="209"/>
      <c r="W421" s="247"/>
      <c r="X421" s="307"/>
      <c r="Y421" s="307"/>
      <c r="Z421" s="320">
        <f t="shared" si="167"/>
        <v>0</v>
      </c>
    </row>
    <row r="422" spans="1:26">
      <c r="A422" s="543"/>
      <c r="B422" s="219" t="s">
        <v>276</v>
      </c>
      <c r="C422" s="304"/>
      <c r="D422" s="209"/>
      <c r="E422" s="247"/>
      <c r="F422" s="307"/>
      <c r="G422" s="307"/>
      <c r="H422" s="320">
        <f t="shared" si="165"/>
        <v>0</v>
      </c>
      <c r="I422" s="478"/>
      <c r="J422" s="544"/>
      <c r="K422" s="219" t="s">
        <v>276</v>
      </c>
      <c r="L422" s="304"/>
      <c r="M422" s="209"/>
      <c r="N422" s="247"/>
      <c r="O422" s="307"/>
      <c r="P422" s="307"/>
      <c r="Q422" s="320">
        <f t="shared" si="166"/>
        <v>0</v>
      </c>
      <c r="R422" s="478"/>
      <c r="S422" s="549"/>
      <c r="T422" s="219" t="s">
        <v>276</v>
      </c>
      <c r="U422" s="304"/>
      <c r="V422" s="209"/>
      <c r="W422" s="247"/>
      <c r="X422" s="307"/>
      <c r="Y422" s="307"/>
      <c r="Z422" s="320">
        <f t="shared" si="167"/>
        <v>0</v>
      </c>
    </row>
    <row r="423" spans="1:26">
      <c r="A423" s="543"/>
      <c r="B423" s="308" t="s">
        <v>4</v>
      </c>
      <c r="C423" s="309"/>
      <c r="D423" s="310"/>
      <c r="E423" s="311"/>
      <c r="F423" s="312"/>
      <c r="G423" s="312"/>
      <c r="H423" s="310">
        <f>SUBTOTAL(9,H418:H422)</f>
        <v>0</v>
      </c>
      <c r="I423" s="477"/>
      <c r="J423" s="544"/>
      <c r="K423" s="308" t="s">
        <v>4</v>
      </c>
      <c r="L423" s="309"/>
      <c r="M423" s="310"/>
      <c r="N423" s="311"/>
      <c r="O423" s="312"/>
      <c r="P423" s="312"/>
      <c r="Q423" s="310">
        <f>SUBTOTAL(9,Q418:Q422)</f>
        <v>0</v>
      </c>
      <c r="R423" s="477"/>
      <c r="S423" s="549"/>
      <c r="T423" s="308" t="s">
        <v>4</v>
      </c>
      <c r="U423" s="309"/>
      <c r="V423" s="310"/>
      <c r="W423" s="311"/>
      <c r="X423" s="312"/>
      <c r="Y423" s="312"/>
      <c r="Z423" s="310">
        <f>SUBTOTAL(9,Z418:Z422)</f>
        <v>0</v>
      </c>
    </row>
    <row r="424" spans="1:26" ht="33.75">
      <c r="A424" s="543" t="s">
        <v>289</v>
      </c>
      <c r="B424" s="304" t="s">
        <v>213</v>
      </c>
      <c r="C424" s="303"/>
      <c r="D424" s="209"/>
      <c r="E424" s="210"/>
      <c r="F424" s="307"/>
      <c r="G424" s="307"/>
      <c r="H424" s="209"/>
      <c r="I424" s="477"/>
      <c r="J424" s="544" t="s">
        <v>293</v>
      </c>
      <c r="K424" s="304" t="s">
        <v>213</v>
      </c>
      <c r="L424" s="303"/>
      <c r="M424" s="209"/>
      <c r="N424" s="210"/>
      <c r="O424" s="307"/>
      <c r="P424" s="307"/>
      <c r="Q424" s="209"/>
      <c r="R424" s="477"/>
      <c r="S424" s="549" t="s">
        <v>293</v>
      </c>
      <c r="T424" s="304" t="s">
        <v>213</v>
      </c>
      <c r="U424" s="303"/>
      <c r="V424" s="209"/>
      <c r="W424" s="210"/>
      <c r="X424" s="307"/>
      <c r="Y424" s="307"/>
      <c r="Z424" s="209"/>
    </row>
    <row r="425" spans="1:26">
      <c r="A425" s="543"/>
      <c r="B425" s="219" t="s">
        <v>208</v>
      </c>
      <c r="C425" s="205"/>
      <c r="D425" s="209"/>
      <c r="E425" s="247"/>
      <c r="F425" s="307"/>
      <c r="G425" s="307"/>
      <c r="H425" s="320">
        <f>ROUND(D425*E425*G425,0)</f>
        <v>0</v>
      </c>
      <c r="I425" s="478"/>
      <c r="J425" s="544"/>
      <c r="K425" s="219" t="s">
        <v>208</v>
      </c>
      <c r="L425" s="205"/>
      <c r="M425" s="209"/>
      <c r="N425" s="247"/>
      <c r="O425" s="307"/>
      <c r="P425" s="307"/>
      <c r="Q425" s="320">
        <f>ROUND(M425*N425*P425,0)</f>
        <v>0</v>
      </c>
      <c r="R425" s="478"/>
      <c r="S425" s="549"/>
      <c r="T425" s="219" t="s">
        <v>208</v>
      </c>
      <c r="U425" s="205"/>
      <c r="V425" s="209"/>
      <c r="W425" s="247"/>
      <c r="X425" s="307"/>
      <c r="Y425" s="307"/>
      <c r="Z425" s="320">
        <f>ROUND(V425*W425*Y425,0)</f>
        <v>0</v>
      </c>
    </row>
    <row r="426" spans="1:26">
      <c r="A426" s="543"/>
      <c r="B426" s="219" t="s">
        <v>209</v>
      </c>
      <c r="C426" s="205"/>
      <c r="D426" s="209"/>
      <c r="E426" s="247"/>
      <c r="F426" s="307"/>
      <c r="G426" s="307"/>
      <c r="H426" s="320">
        <f>ROUND(D426*E426*F426*G426,0)</f>
        <v>0</v>
      </c>
      <c r="I426" s="478"/>
      <c r="J426" s="544"/>
      <c r="K426" s="219" t="s">
        <v>209</v>
      </c>
      <c r="L426" s="205"/>
      <c r="M426" s="209"/>
      <c r="N426" s="247"/>
      <c r="O426" s="307"/>
      <c r="P426" s="307"/>
      <c r="Q426" s="320">
        <f>ROUND(M426*N426*O426*P426,0)</f>
        <v>0</v>
      </c>
      <c r="R426" s="478"/>
      <c r="S426" s="549"/>
      <c r="T426" s="219" t="s">
        <v>209</v>
      </c>
      <c r="U426" s="205"/>
      <c r="V426" s="209"/>
      <c r="W426" s="247"/>
      <c r="X426" s="307"/>
      <c r="Y426" s="307"/>
      <c r="Z426" s="320">
        <f>ROUND(V426*W426*X426*Y426,0)</f>
        <v>0</v>
      </c>
    </row>
    <row r="427" spans="1:26">
      <c r="A427" s="543"/>
      <c r="B427" s="219" t="s">
        <v>272</v>
      </c>
      <c r="C427" s="205"/>
      <c r="D427" s="209"/>
      <c r="E427" s="247"/>
      <c r="F427" s="307"/>
      <c r="G427" s="307"/>
      <c r="H427" s="320">
        <f t="shared" ref="H427:H429" si="168">ROUND(D427*E427*F427*G427,0)</f>
        <v>0</v>
      </c>
      <c r="I427" s="478"/>
      <c r="J427" s="544"/>
      <c r="K427" s="219" t="s">
        <v>272</v>
      </c>
      <c r="L427" s="205"/>
      <c r="M427" s="209"/>
      <c r="N427" s="247"/>
      <c r="O427" s="307"/>
      <c r="P427" s="307"/>
      <c r="Q427" s="320">
        <f t="shared" ref="Q427:Q429" si="169">ROUND(M427*N427*O427*P427,0)</f>
        <v>0</v>
      </c>
      <c r="R427" s="478"/>
      <c r="S427" s="549"/>
      <c r="T427" s="219" t="s">
        <v>272</v>
      </c>
      <c r="U427" s="205"/>
      <c r="V427" s="209"/>
      <c r="W427" s="247"/>
      <c r="X427" s="307"/>
      <c r="Y427" s="307"/>
      <c r="Z427" s="320">
        <f t="shared" ref="Z427:Z429" si="170">ROUND(V427*W427*X427*Y427,0)</f>
        <v>0</v>
      </c>
    </row>
    <row r="428" spans="1:26">
      <c r="A428" s="543"/>
      <c r="B428" s="219" t="s">
        <v>273</v>
      </c>
      <c r="C428" s="205"/>
      <c r="D428" s="209"/>
      <c r="E428" s="247"/>
      <c r="F428" s="307"/>
      <c r="G428" s="307"/>
      <c r="H428" s="320">
        <f t="shared" si="168"/>
        <v>0</v>
      </c>
      <c r="I428" s="478"/>
      <c r="J428" s="544"/>
      <c r="K428" s="219" t="s">
        <v>273</v>
      </c>
      <c r="L428" s="205"/>
      <c r="M428" s="209"/>
      <c r="N428" s="247"/>
      <c r="O428" s="307"/>
      <c r="P428" s="307"/>
      <c r="Q428" s="320">
        <f t="shared" si="169"/>
        <v>0</v>
      </c>
      <c r="R428" s="478"/>
      <c r="S428" s="549"/>
      <c r="T428" s="219" t="s">
        <v>273</v>
      </c>
      <c r="U428" s="205"/>
      <c r="V428" s="209"/>
      <c r="W428" s="247"/>
      <c r="X428" s="307"/>
      <c r="Y428" s="307"/>
      <c r="Z428" s="320">
        <f t="shared" si="170"/>
        <v>0</v>
      </c>
    </row>
    <row r="429" spans="1:26">
      <c r="A429" s="543"/>
      <c r="B429" s="219" t="s">
        <v>276</v>
      </c>
      <c r="C429" s="304"/>
      <c r="D429" s="209"/>
      <c r="E429" s="247"/>
      <c r="F429" s="307"/>
      <c r="G429" s="307"/>
      <c r="H429" s="320">
        <f t="shared" si="168"/>
        <v>0</v>
      </c>
      <c r="I429" s="478"/>
      <c r="J429" s="544"/>
      <c r="K429" s="219" t="s">
        <v>276</v>
      </c>
      <c r="L429" s="304"/>
      <c r="M429" s="209"/>
      <c r="N429" s="247"/>
      <c r="O429" s="307"/>
      <c r="P429" s="307"/>
      <c r="Q429" s="320">
        <f t="shared" si="169"/>
        <v>0</v>
      </c>
      <c r="R429" s="478"/>
      <c r="S429" s="549"/>
      <c r="T429" s="219" t="s">
        <v>276</v>
      </c>
      <c r="U429" s="304"/>
      <c r="V429" s="209"/>
      <c r="W429" s="247"/>
      <c r="X429" s="307"/>
      <c r="Y429" s="307"/>
      <c r="Z429" s="320">
        <f t="shared" si="170"/>
        <v>0</v>
      </c>
    </row>
    <row r="430" spans="1:26">
      <c r="A430" s="543"/>
      <c r="B430" s="308" t="s">
        <v>4</v>
      </c>
      <c r="C430" s="309"/>
      <c r="D430" s="310"/>
      <c r="E430" s="311"/>
      <c r="F430" s="312"/>
      <c r="G430" s="312"/>
      <c r="H430" s="310">
        <f>SUBTOTAL(9,H425:H429)</f>
        <v>0</v>
      </c>
      <c r="I430" s="477"/>
      <c r="J430" s="544"/>
      <c r="K430" s="308" t="s">
        <v>4</v>
      </c>
      <c r="L430" s="309"/>
      <c r="M430" s="310"/>
      <c r="N430" s="311"/>
      <c r="O430" s="312"/>
      <c r="P430" s="312"/>
      <c r="Q430" s="310">
        <f>SUBTOTAL(9,Q425:Q429)</f>
        <v>0</v>
      </c>
      <c r="R430" s="477"/>
      <c r="S430" s="549"/>
      <c r="T430" s="308" t="s">
        <v>4</v>
      </c>
      <c r="U430" s="309"/>
      <c r="V430" s="310"/>
      <c r="W430" s="311"/>
      <c r="X430" s="312"/>
      <c r="Y430" s="312"/>
      <c r="Z430" s="310">
        <f>SUBTOTAL(9,Z425:Z429)</f>
        <v>0</v>
      </c>
    </row>
    <row r="431" spans="1:26">
      <c r="H431" s="318">
        <f>SUBTOTAL(9,H403:H430)</f>
        <v>0</v>
      </c>
      <c r="I431" s="479"/>
      <c r="Q431" s="318">
        <f>SUBTOTAL(9,Q403:Q430)</f>
        <v>0</v>
      </c>
      <c r="R431" s="479"/>
      <c r="Z431" s="318">
        <f>SUBTOTAL(9,Z403:Z430)</f>
        <v>0</v>
      </c>
    </row>
  </sheetData>
  <sheetProtection formatCells="0" formatColumns="0" formatRows="0" insertColumns="0" insertRows="0" insertHyperlinks="0" deleteColumns="0" deleteRows="0" sort="0" autoFilter="0" pivotTables="0"/>
  <mergeCells count="189">
    <mergeCell ref="A329:A335"/>
    <mergeCell ref="J329:J335"/>
    <mergeCell ref="S329:S335"/>
    <mergeCell ref="A336:A342"/>
    <mergeCell ref="J336:J342"/>
    <mergeCell ref="S336:S342"/>
    <mergeCell ref="A343:A349"/>
    <mergeCell ref="J343:J349"/>
    <mergeCell ref="S343:S349"/>
    <mergeCell ref="A311:H311"/>
    <mergeCell ref="J311:Q311"/>
    <mergeCell ref="S311:Z311"/>
    <mergeCell ref="A315:A321"/>
    <mergeCell ref="J315:J321"/>
    <mergeCell ref="S315:S321"/>
    <mergeCell ref="A322:A328"/>
    <mergeCell ref="J322:J328"/>
    <mergeCell ref="S322:S328"/>
    <mergeCell ref="S410:S416"/>
    <mergeCell ref="S417:S423"/>
    <mergeCell ref="S424:S430"/>
    <mergeCell ref="S352:Z352"/>
    <mergeCell ref="S356:S362"/>
    <mergeCell ref="S363:S369"/>
    <mergeCell ref="S370:S376"/>
    <mergeCell ref="S377:S383"/>
    <mergeCell ref="S384:S390"/>
    <mergeCell ref="S392:Z392"/>
    <mergeCell ref="S396:S402"/>
    <mergeCell ref="S403:S409"/>
    <mergeCell ref="S246:S252"/>
    <mergeCell ref="S253:S259"/>
    <mergeCell ref="S260:S266"/>
    <mergeCell ref="S267:S273"/>
    <mergeCell ref="S274:S280"/>
    <mergeCell ref="S281:S287"/>
    <mergeCell ref="S288:S294"/>
    <mergeCell ref="S295:S301"/>
    <mergeCell ref="S302:S308"/>
    <mergeCell ref="S183:S189"/>
    <mergeCell ref="S190:S196"/>
    <mergeCell ref="S197:S203"/>
    <mergeCell ref="S204:S210"/>
    <mergeCell ref="S211:S217"/>
    <mergeCell ref="S218:S224"/>
    <mergeCell ref="S225:S231"/>
    <mergeCell ref="S232:S238"/>
    <mergeCell ref="S239:S245"/>
    <mergeCell ref="S121:S127"/>
    <mergeCell ref="S128:S134"/>
    <mergeCell ref="S135:S141"/>
    <mergeCell ref="S142:S148"/>
    <mergeCell ref="S149:S155"/>
    <mergeCell ref="S158:Z158"/>
    <mergeCell ref="S162:S168"/>
    <mergeCell ref="S169:S175"/>
    <mergeCell ref="S176:S182"/>
    <mergeCell ref="S58:S64"/>
    <mergeCell ref="S65:S71"/>
    <mergeCell ref="S72:S78"/>
    <mergeCell ref="S79:S85"/>
    <mergeCell ref="S86:S92"/>
    <mergeCell ref="S93:S99"/>
    <mergeCell ref="S100:S106"/>
    <mergeCell ref="S107:S113"/>
    <mergeCell ref="S114:S120"/>
    <mergeCell ref="S1:Z1"/>
    <mergeCell ref="S5:Z5"/>
    <mergeCell ref="S9:S15"/>
    <mergeCell ref="S16:S22"/>
    <mergeCell ref="S23:S29"/>
    <mergeCell ref="S30:S36"/>
    <mergeCell ref="S37:S43"/>
    <mergeCell ref="S44:S50"/>
    <mergeCell ref="S51:S57"/>
    <mergeCell ref="A1:H1"/>
    <mergeCell ref="J1:Q1"/>
    <mergeCell ref="J302:J308"/>
    <mergeCell ref="A377:A383"/>
    <mergeCell ref="A384:A390"/>
    <mergeCell ref="J352:Q352"/>
    <mergeCell ref="J356:J362"/>
    <mergeCell ref="J363:J369"/>
    <mergeCell ref="J370:J376"/>
    <mergeCell ref="J377:J383"/>
    <mergeCell ref="J384:J390"/>
    <mergeCell ref="A352:H352"/>
    <mergeCell ref="A356:A362"/>
    <mergeCell ref="A363:A369"/>
    <mergeCell ref="A370:A376"/>
    <mergeCell ref="A149:A155"/>
    <mergeCell ref="A302:A308"/>
    <mergeCell ref="A169:A175"/>
    <mergeCell ref="A176:A182"/>
    <mergeCell ref="A183:A189"/>
    <mergeCell ref="A190:A196"/>
    <mergeCell ref="A204:A210"/>
    <mergeCell ref="A225:A231"/>
    <mergeCell ref="A246:A252"/>
    <mergeCell ref="A5:H5"/>
    <mergeCell ref="J5:Q5"/>
    <mergeCell ref="A128:A134"/>
    <mergeCell ref="A72:A78"/>
    <mergeCell ref="A79:A85"/>
    <mergeCell ref="A44:A50"/>
    <mergeCell ref="A51:A57"/>
    <mergeCell ref="A58:A64"/>
    <mergeCell ref="A65:A71"/>
    <mergeCell ref="A121:A127"/>
    <mergeCell ref="A9:A15"/>
    <mergeCell ref="A16:A22"/>
    <mergeCell ref="A23:A29"/>
    <mergeCell ref="A30:A36"/>
    <mergeCell ref="A37:A43"/>
    <mergeCell ref="A86:A92"/>
    <mergeCell ref="A93:A99"/>
    <mergeCell ref="A100:A106"/>
    <mergeCell ref="A107:A113"/>
    <mergeCell ref="A114:A120"/>
    <mergeCell ref="J93:J99"/>
    <mergeCell ref="J100:J106"/>
    <mergeCell ref="J107:J113"/>
    <mergeCell ref="J114:J120"/>
    <mergeCell ref="J121:J127"/>
    <mergeCell ref="J9:J15"/>
    <mergeCell ref="J16:J22"/>
    <mergeCell ref="J23:J29"/>
    <mergeCell ref="J30:J36"/>
    <mergeCell ref="J37:J43"/>
    <mergeCell ref="J44:J50"/>
    <mergeCell ref="J51:J57"/>
    <mergeCell ref="J58:J64"/>
    <mergeCell ref="J65:J71"/>
    <mergeCell ref="J72:J78"/>
    <mergeCell ref="J79:J85"/>
    <mergeCell ref="J86:J92"/>
    <mergeCell ref="J169:J175"/>
    <mergeCell ref="J176:J182"/>
    <mergeCell ref="J183:J189"/>
    <mergeCell ref="J190:J196"/>
    <mergeCell ref="A197:A203"/>
    <mergeCell ref="J197:J203"/>
    <mergeCell ref="J128:J134"/>
    <mergeCell ref="J135:J141"/>
    <mergeCell ref="J142:J148"/>
    <mergeCell ref="A158:H158"/>
    <mergeCell ref="A162:A168"/>
    <mergeCell ref="A135:A141"/>
    <mergeCell ref="A142:A148"/>
    <mergeCell ref="J149:J155"/>
    <mergeCell ref="J158:Q158"/>
    <mergeCell ref="J162:J168"/>
    <mergeCell ref="J225:J231"/>
    <mergeCell ref="A232:A238"/>
    <mergeCell ref="J232:J238"/>
    <mergeCell ref="A239:A245"/>
    <mergeCell ref="J239:J245"/>
    <mergeCell ref="J204:J210"/>
    <mergeCell ref="A211:A217"/>
    <mergeCell ref="J211:J217"/>
    <mergeCell ref="A218:A224"/>
    <mergeCell ref="J218:J224"/>
    <mergeCell ref="J288:J294"/>
    <mergeCell ref="A295:A301"/>
    <mergeCell ref="J295:J301"/>
    <mergeCell ref="J267:J273"/>
    <mergeCell ref="A274:A280"/>
    <mergeCell ref="J274:J280"/>
    <mergeCell ref="A281:A287"/>
    <mergeCell ref="J281:J287"/>
    <mergeCell ref="J246:J252"/>
    <mergeCell ref="A253:A259"/>
    <mergeCell ref="J253:J259"/>
    <mergeCell ref="A260:A266"/>
    <mergeCell ref="J260:J266"/>
    <mergeCell ref="A267:A273"/>
    <mergeCell ref="A288:A294"/>
    <mergeCell ref="A410:A416"/>
    <mergeCell ref="J410:J416"/>
    <mergeCell ref="A417:A423"/>
    <mergeCell ref="J417:J423"/>
    <mergeCell ref="A424:A430"/>
    <mergeCell ref="J424:J430"/>
    <mergeCell ref="A392:H392"/>
    <mergeCell ref="J392:Q392"/>
    <mergeCell ref="A396:A402"/>
    <mergeCell ref="J396:J402"/>
    <mergeCell ref="A403:A409"/>
    <mergeCell ref="J403:J409"/>
  </mergeCells>
  <pageMargins left="0" right="0" top="0" bottom="0" header="0.3" footer="0.3"/>
  <pageSetup paperSize="5" scale="61" orientation="landscape" horizontalDpi="4294967294" verticalDpi="4294967294" r:id="rId1"/>
  <headerFooter>
    <oddFooter>&amp;R&amp;P</oddFooter>
  </headerFooter>
  <rowBreaks count="4" manualBreakCount="4">
    <brk id="35" max="15" man="1"/>
    <brk id="157" max="16383" man="1"/>
    <brk id="197" max="15" man="1"/>
    <brk id="3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FC3C7-B39E-4D20-A7F4-C07C1E98F569}">
  <sheetPr>
    <tabColor theme="9" tint="0.59999389629810485"/>
  </sheetPr>
  <dimension ref="A1:M65"/>
  <sheetViews>
    <sheetView zoomScaleNormal="100" workbookViewId="0">
      <selection activeCell="D16" sqref="D16"/>
    </sheetView>
  </sheetViews>
  <sheetFormatPr defaultRowHeight="12.75"/>
  <cols>
    <col min="1" max="1" width="3.5703125" customWidth="1"/>
    <col min="2" max="2" width="2.85546875" customWidth="1"/>
    <col min="3" max="3" width="36" customWidth="1"/>
    <col min="4" max="5" width="14.140625" customWidth="1"/>
    <col min="6" max="6" width="13.42578125" customWidth="1"/>
    <col min="7" max="10" width="18" customWidth="1"/>
    <col min="11" max="12" width="14" customWidth="1"/>
    <col min="13" max="13" width="13.5703125" customWidth="1"/>
  </cols>
  <sheetData>
    <row r="1" spans="1:13" ht="15.75">
      <c r="A1" s="338"/>
      <c r="B1" s="339"/>
      <c r="C1" s="340" t="s">
        <v>66</v>
      </c>
      <c r="D1" s="511"/>
      <c r="E1" s="511"/>
      <c r="F1" s="511"/>
      <c r="G1" s="511"/>
      <c r="H1" s="511"/>
      <c r="I1" s="511"/>
      <c r="J1" s="511"/>
      <c r="K1" s="511"/>
      <c r="L1" s="511"/>
    </row>
    <row r="2" spans="1:13" ht="15.75">
      <c r="A2" s="338"/>
      <c r="B2" s="339"/>
      <c r="C2" s="340" t="s">
        <v>83</v>
      </c>
      <c r="D2" s="511"/>
      <c r="E2" s="511"/>
      <c r="F2" s="511"/>
      <c r="G2" s="511"/>
      <c r="H2" s="511"/>
      <c r="I2" s="511"/>
      <c r="J2" s="511"/>
      <c r="K2" s="511"/>
      <c r="L2" s="511"/>
    </row>
    <row r="3" spans="1:13" ht="15.75" customHeight="1">
      <c r="A3" s="338"/>
      <c r="B3" s="339"/>
      <c r="C3" s="340" t="s">
        <v>87</v>
      </c>
      <c r="D3" s="511" t="s">
        <v>321</v>
      </c>
      <c r="E3" s="511"/>
      <c r="F3" s="511"/>
      <c r="G3" s="511"/>
      <c r="H3" s="511"/>
      <c r="I3" s="511"/>
      <c r="J3" s="511"/>
      <c r="K3" s="511"/>
      <c r="L3" s="511"/>
    </row>
    <row r="4" spans="1:13" ht="15.75">
      <c r="A4" s="338"/>
      <c r="B4" s="339"/>
      <c r="C4" s="340" t="s">
        <v>68</v>
      </c>
      <c r="D4" s="511"/>
      <c r="E4" s="511"/>
      <c r="F4" s="511"/>
      <c r="G4" s="511"/>
      <c r="H4" s="511"/>
      <c r="I4" s="511"/>
      <c r="J4" s="511"/>
      <c r="K4" s="511"/>
      <c r="L4" s="511"/>
    </row>
    <row r="5" spans="1:13" ht="15.75">
      <c r="A5" s="515" t="s">
        <v>323</v>
      </c>
      <c r="B5" s="515"/>
      <c r="C5" s="515"/>
      <c r="D5" s="341"/>
      <c r="E5" s="342"/>
      <c r="F5" s="342"/>
      <c r="G5" s="342"/>
      <c r="H5" s="342"/>
      <c r="I5" s="320"/>
      <c r="J5" s="503"/>
      <c r="K5" s="504"/>
      <c r="L5" s="504"/>
    </row>
    <row r="6" spans="1:13" ht="47.25" customHeight="1">
      <c r="A6" s="509"/>
      <c r="B6" s="509"/>
      <c r="D6" s="509"/>
      <c r="G6" s="500" t="s">
        <v>334</v>
      </c>
      <c r="H6" s="502" t="s">
        <v>335</v>
      </c>
      <c r="I6" s="510" t="s">
        <v>336</v>
      </c>
      <c r="J6" s="501" t="s">
        <v>113</v>
      </c>
      <c r="K6" s="505"/>
      <c r="L6" s="505"/>
      <c r="M6" s="331"/>
    </row>
    <row r="7" spans="1:13">
      <c r="A7" s="338"/>
      <c r="B7" s="339"/>
      <c r="D7" s="550" t="s">
        <v>96</v>
      </c>
      <c r="E7" s="550"/>
      <c r="F7" s="550"/>
      <c r="G7" s="343" t="s">
        <v>110</v>
      </c>
      <c r="H7" s="343" t="s">
        <v>110</v>
      </c>
      <c r="I7" s="343" t="s">
        <v>110</v>
      </c>
      <c r="J7" s="343" t="s">
        <v>186</v>
      </c>
      <c r="K7" s="506"/>
      <c r="L7" s="506"/>
      <c r="M7" s="329"/>
    </row>
    <row r="8" spans="1:13">
      <c r="A8" s="338"/>
      <c r="B8" s="339"/>
      <c r="D8" s="331"/>
      <c r="G8" s="344"/>
      <c r="H8" s="344"/>
      <c r="I8" s="344"/>
      <c r="J8" s="345"/>
      <c r="K8" s="320"/>
      <c r="L8" s="320"/>
      <c r="M8" s="329"/>
    </row>
    <row r="9" spans="1:13">
      <c r="A9" s="338"/>
      <c r="B9" s="339"/>
      <c r="D9" s="551" t="s">
        <v>13</v>
      </c>
      <c r="E9" s="551"/>
      <c r="F9" s="551"/>
      <c r="G9" s="347">
        <f>H34</f>
        <v>0</v>
      </c>
      <c r="H9" s="347">
        <f>J34</f>
        <v>0</v>
      </c>
      <c r="I9" s="347">
        <f>L34</f>
        <v>0</v>
      </c>
      <c r="J9" s="348">
        <f>G9+H9+I9</f>
        <v>0</v>
      </c>
      <c r="K9" s="320"/>
      <c r="L9" s="411"/>
      <c r="M9" s="329"/>
    </row>
    <row r="10" spans="1:13">
      <c r="A10" s="338"/>
      <c r="B10" s="339"/>
      <c r="D10" s="551" t="s">
        <v>266</v>
      </c>
      <c r="E10" s="551"/>
      <c r="F10" s="551"/>
      <c r="G10" s="350">
        <f>H42</f>
        <v>0</v>
      </c>
      <c r="H10" s="350">
        <f>J42</f>
        <v>0</v>
      </c>
      <c r="I10" s="350">
        <f>L42</f>
        <v>0</v>
      </c>
      <c r="J10" s="348">
        <f>G10+H10+I10</f>
        <v>0</v>
      </c>
      <c r="K10" s="320"/>
      <c r="L10" s="411"/>
      <c r="M10" s="329"/>
    </row>
    <row r="11" spans="1:13">
      <c r="A11" s="338"/>
      <c r="B11" s="339"/>
      <c r="D11" s="551" t="s">
        <v>7</v>
      </c>
      <c r="E11" s="551"/>
      <c r="F11" s="551"/>
      <c r="G11" s="350">
        <f>H51</f>
        <v>0</v>
      </c>
      <c r="H11" s="350">
        <f>J51</f>
        <v>0</v>
      </c>
      <c r="I11" s="350">
        <f>L51</f>
        <v>0</v>
      </c>
      <c r="J11" s="348">
        <f>G11+H11+I11</f>
        <v>0</v>
      </c>
      <c r="K11" s="320"/>
      <c r="L11" s="411"/>
      <c r="M11" s="329"/>
    </row>
    <row r="12" spans="1:13">
      <c r="A12" s="338"/>
      <c r="B12" s="339"/>
      <c r="D12" s="551" t="s">
        <v>86</v>
      </c>
      <c r="E12" s="551"/>
      <c r="F12" s="551"/>
      <c r="G12" s="350">
        <f>H60</f>
        <v>0</v>
      </c>
      <c r="H12" s="350">
        <f>J60</f>
        <v>0</v>
      </c>
      <c r="I12" s="350">
        <f>L60</f>
        <v>0</v>
      </c>
      <c r="J12" s="348">
        <f>G12+H12+I12</f>
        <v>0</v>
      </c>
      <c r="K12" s="320"/>
      <c r="L12" s="411"/>
      <c r="M12" s="329"/>
    </row>
    <row r="13" spans="1:13">
      <c r="A13" s="338"/>
      <c r="B13" s="339"/>
      <c r="D13" s="552" t="s">
        <v>11</v>
      </c>
      <c r="E13" s="552"/>
      <c r="F13" s="552"/>
      <c r="G13" s="352">
        <f>SUM(G9:G12)</f>
        <v>0</v>
      </c>
      <c r="H13" s="352">
        <f>SUM(H9:H12)</f>
        <v>0</v>
      </c>
      <c r="I13" s="352">
        <f>SUM(I9:I12)</f>
        <v>0</v>
      </c>
      <c r="J13" s="353">
        <f>SUM(J9:J12)</f>
        <v>0</v>
      </c>
      <c r="K13" s="507"/>
      <c r="L13" s="508"/>
      <c r="M13" s="329"/>
    </row>
    <row r="14" spans="1:13">
      <c r="A14" s="338"/>
      <c r="B14" s="339"/>
      <c r="C14" s="346"/>
      <c r="D14" s="350"/>
      <c r="E14" s="350"/>
      <c r="F14" s="350"/>
      <c r="G14" s="350"/>
      <c r="H14" s="350"/>
      <c r="I14" s="348"/>
      <c r="J14" s="329"/>
      <c r="K14" s="329"/>
      <c r="L14" s="349"/>
      <c r="M14" s="331"/>
    </row>
    <row r="15" spans="1:13" ht="23.45" customHeight="1">
      <c r="A15" s="354" t="s">
        <v>8</v>
      </c>
      <c r="B15" s="339"/>
      <c r="C15" s="346"/>
      <c r="D15" s="355"/>
      <c r="E15" s="355"/>
      <c r="F15" s="356"/>
      <c r="G15" s="355"/>
      <c r="H15" s="357"/>
      <c r="I15" s="329"/>
      <c r="J15" s="329"/>
      <c r="K15" s="349"/>
      <c r="L15" s="331"/>
      <c r="M15" s="331"/>
    </row>
    <row r="16" spans="1:13">
      <c r="A16" s="354"/>
      <c r="B16" s="339"/>
      <c r="C16" s="346"/>
      <c r="D16" s="355"/>
      <c r="E16" s="355"/>
      <c r="F16" s="356"/>
      <c r="G16" s="355"/>
      <c r="H16" s="357"/>
      <c r="I16" s="329"/>
      <c r="J16" s="329"/>
      <c r="K16" s="349"/>
      <c r="L16" s="331"/>
      <c r="M16" s="331"/>
    </row>
    <row r="17" spans="1:13" ht="15">
      <c r="A17" s="358" t="s">
        <v>333</v>
      </c>
      <c r="B17" s="359"/>
      <c r="C17" s="360"/>
      <c r="D17" s="355"/>
      <c r="E17" s="355"/>
      <c r="F17" s="356"/>
      <c r="G17" s="355"/>
      <c r="H17" s="357"/>
      <c r="I17" s="329"/>
      <c r="J17" s="329"/>
      <c r="K17" s="349"/>
      <c r="L17" s="331"/>
      <c r="M17" s="487"/>
    </row>
    <row r="18" spans="1:13" ht="15">
      <c r="A18" s="358"/>
      <c r="B18" s="359"/>
      <c r="C18" s="360"/>
      <c r="D18" s="361"/>
      <c r="E18" s="361"/>
      <c r="F18" s="361"/>
      <c r="G18" s="516" t="s">
        <v>10</v>
      </c>
      <c r="H18" s="517"/>
      <c r="I18" s="520" t="s">
        <v>1</v>
      </c>
      <c r="J18" s="521"/>
      <c r="K18" s="522" t="s">
        <v>2</v>
      </c>
      <c r="L18" s="523"/>
      <c r="M18" s="475" t="s">
        <v>113</v>
      </c>
    </row>
    <row r="19" spans="1:13" ht="13.5">
      <c r="A19" s="362" t="s">
        <v>12</v>
      </c>
      <c r="B19" s="362" t="s">
        <v>13</v>
      </c>
      <c r="C19" s="363"/>
      <c r="D19" s="364" t="s">
        <v>14</v>
      </c>
      <c r="E19" s="364" t="s">
        <v>15</v>
      </c>
      <c r="F19" s="364" t="s">
        <v>16</v>
      </c>
      <c r="G19" s="365" t="s">
        <v>17</v>
      </c>
      <c r="H19" s="366" t="s">
        <v>18</v>
      </c>
      <c r="I19" s="367" t="s">
        <v>17</v>
      </c>
      <c r="J19" s="368" t="s">
        <v>18</v>
      </c>
      <c r="K19" s="368" t="s">
        <v>17</v>
      </c>
      <c r="L19" s="368" t="s">
        <v>18</v>
      </c>
      <c r="M19" s="368" t="s">
        <v>18</v>
      </c>
    </row>
    <row r="20" spans="1:13">
      <c r="A20" s="369" t="s">
        <v>19</v>
      </c>
      <c r="B20" s="360" t="s">
        <v>297</v>
      </c>
      <c r="C20" s="362"/>
      <c r="D20" s="370"/>
      <c r="E20" s="371"/>
      <c r="F20" s="370"/>
      <c r="G20" s="301"/>
      <c r="H20" s="372"/>
      <c r="I20" s="373"/>
      <c r="J20" s="374"/>
      <c r="K20" s="374"/>
      <c r="L20" s="374"/>
      <c r="M20" s="374"/>
    </row>
    <row r="21" spans="1:13">
      <c r="A21" s="369"/>
      <c r="B21" s="375" t="s">
        <v>49</v>
      </c>
      <c r="C21" s="376" t="s">
        <v>50</v>
      </c>
      <c r="D21" s="377">
        <v>2000</v>
      </c>
      <c r="E21" s="378">
        <v>0.5</v>
      </c>
      <c r="F21" s="379" t="s">
        <v>21</v>
      </c>
      <c r="G21" s="380">
        <v>12</v>
      </c>
      <c r="H21" s="372"/>
      <c r="I21" s="373"/>
      <c r="J21" s="374"/>
      <c r="K21" s="374"/>
      <c r="L21" s="374"/>
      <c r="M21" s="374"/>
    </row>
    <row r="22" spans="1:13">
      <c r="A22" s="369"/>
      <c r="B22" s="481">
        <v>1</v>
      </c>
      <c r="C22" s="381"/>
      <c r="D22" s="382"/>
      <c r="E22" s="383"/>
      <c r="F22" s="384"/>
      <c r="G22" s="385"/>
      <c r="H22" s="372">
        <f>ROUND(D22*E22*G22,0)</f>
        <v>0</v>
      </c>
      <c r="I22" s="386"/>
      <c r="J22" s="372">
        <f>ROUND(D22*E22*I22,0)</f>
        <v>0</v>
      </c>
      <c r="K22" s="488"/>
      <c r="L22" s="372">
        <f>ROUND(D22*E22*K22,0)</f>
        <v>0</v>
      </c>
      <c r="M22" s="374">
        <f>ROUND(H22+J22+L22,0)</f>
        <v>0</v>
      </c>
    </row>
    <row r="23" spans="1:13">
      <c r="A23" s="369"/>
      <c r="B23" s="481">
        <v>2</v>
      </c>
      <c r="C23" s="381"/>
      <c r="D23" s="382"/>
      <c r="E23" s="383"/>
      <c r="F23" s="384"/>
      <c r="G23" s="385"/>
      <c r="H23" s="372">
        <f t="shared" ref="H23:H29" si="0">ROUND(D23*E23*G23,0)</f>
        <v>0</v>
      </c>
      <c r="I23" s="386"/>
      <c r="J23" s="372">
        <f t="shared" ref="J23:J29" si="1">ROUND(D23*E23*I23,0)</f>
        <v>0</v>
      </c>
      <c r="K23" s="488"/>
      <c r="L23" s="372">
        <f t="shared" ref="L23:L29" si="2">ROUND(D23*E23*K23,0)</f>
        <v>0</v>
      </c>
      <c r="M23" s="374">
        <f t="shared" ref="M23:M29" si="3">ROUND(H23+J23+L23,0)</f>
        <v>0</v>
      </c>
    </row>
    <row r="24" spans="1:13">
      <c r="A24" s="369"/>
      <c r="B24" s="481">
        <v>3</v>
      </c>
      <c r="C24" s="381"/>
      <c r="D24" s="382"/>
      <c r="E24" s="383"/>
      <c r="F24" s="384"/>
      <c r="G24" s="385"/>
      <c r="H24" s="372">
        <f t="shared" si="0"/>
        <v>0</v>
      </c>
      <c r="I24" s="386"/>
      <c r="J24" s="372">
        <f t="shared" si="1"/>
        <v>0</v>
      </c>
      <c r="K24" s="488"/>
      <c r="L24" s="372">
        <f t="shared" si="2"/>
        <v>0</v>
      </c>
      <c r="M24" s="374">
        <f t="shared" si="3"/>
        <v>0</v>
      </c>
    </row>
    <row r="25" spans="1:13">
      <c r="A25" s="369"/>
      <c r="B25" s="481">
        <v>4</v>
      </c>
      <c r="C25" s="381"/>
      <c r="D25" s="382"/>
      <c r="E25" s="383"/>
      <c r="F25" s="384"/>
      <c r="G25" s="385"/>
      <c r="H25" s="372">
        <f t="shared" si="0"/>
        <v>0</v>
      </c>
      <c r="I25" s="386"/>
      <c r="J25" s="372">
        <f>ROUND(D25*E25*I25,0)</f>
        <v>0</v>
      </c>
      <c r="K25" s="490"/>
      <c r="L25" s="372">
        <f>ROUND(D25*E25*K25,0)</f>
        <v>0</v>
      </c>
      <c r="M25" s="374">
        <f t="shared" si="3"/>
        <v>0</v>
      </c>
    </row>
    <row r="26" spans="1:13">
      <c r="A26" s="369"/>
      <c r="B26" s="481">
        <v>5</v>
      </c>
      <c r="C26" s="381"/>
      <c r="D26" s="382"/>
      <c r="E26" s="383"/>
      <c r="F26" s="384"/>
      <c r="G26" s="385"/>
      <c r="H26" s="372">
        <f t="shared" si="0"/>
        <v>0</v>
      </c>
      <c r="I26" s="386"/>
      <c r="J26" s="372">
        <f t="shared" si="1"/>
        <v>0</v>
      </c>
      <c r="K26" s="490"/>
      <c r="L26" s="372">
        <f t="shared" si="2"/>
        <v>0</v>
      </c>
      <c r="M26" s="374">
        <f t="shared" si="3"/>
        <v>0</v>
      </c>
    </row>
    <row r="27" spans="1:13">
      <c r="A27" s="369"/>
      <c r="B27" s="481">
        <v>6</v>
      </c>
      <c r="C27" s="381"/>
      <c r="D27" s="382"/>
      <c r="E27" s="383"/>
      <c r="F27" s="384"/>
      <c r="G27" s="385"/>
      <c r="H27" s="372">
        <f t="shared" si="0"/>
        <v>0</v>
      </c>
      <c r="I27" s="386"/>
      <c r="J27" s="372">
        <f t="shared" si="1"/>
        <v>0</v>
      </c>
      <c r="K27" s="490"/>
      <c r="L27" s="372">
        <f t="shared" si="2"/>
        <v>0</v>
      </c>
      <c r="M27" s="374">
        <f t="shared" si="3"/>
        <v>0</v>
      </c>
    </row>
    <row r="28" spans="1:13">
      <c r="A28" s="369"/>
      <c r="B28" s="481">
        <v>7</v>
      </c>
      <c r="C28" s="381"/>
      <c r="D28" s="382"/>
      <c r="E28" s="383"/>
      <c r="F28" s="384"/>
      <c r="G28" s="385"/>
      <c r="H28" s="372">
        <f t="shared" si="0"/>
        <v>0</v>
      </c>
      <c r="I28" s="386"/>
      <c r="J28" s="372">
        <f t="shared" si="1"/>
        <v>0</v>
      </c>
      <c r="K28" s="490"/>
      <c r="L28" s="372">
        <f t="shared" si="2"/>
        <v>0</v>
      </c>
      <c r="M28" s="374">
        <f t="shared" si="3"/>
        <v>0</v>
      </c>
    </row>
    <row r="29" spans="1:13">
      <c r="A29" s="369"/>
      <c r="B29" s="481">
        <v>8</v>
      </c>
      <c r="C29" s="381"/>
      <c r="D29" s="382"/>
      <c r="E29" s="383"/>
      <c r="F29" s="384"/>
      <c r="G29" s="385"/>
      <c r="H29" s="372">
        <f t="shared" si="0"/>
        <v>0</v>
      </c>
      <c r="I29" s="386"/>
      <c r="J29" s="372">
        <f t="shared" si="1"/>
        <v>0</v>
      </c>
      <c r="K29" s="490"/>
      <c r="L29" s="372">
        <f t="shared" si="2"/>
        <v>0</v>
      </c>
      <c r="M29" s="374">
        <f t="shared" si="3"/>
        <v>0</v>
      </c>
    </row>
    <row r="30" spans="1:13">
      <c r="A30" s="369"/>
      <c r="B30" s="369"/>
      <c r="C30" s="360"/>
      <c r="D30" s="387"/>
      <c r="E30" s="388"/>
      <c r="F30" s="361"/>
      <c r="G30" s="301"/>
      <c r="H30" s="372"/>
      <c r="I30" s="373"/>
      <c r="J30" s="374"/>
      <c r="K30" s="374"/>
      <c r="L30" s="374"/>
      <c r="M30" s="374"/>
    </row>
    <row r="31" spans="1:13">
      <c r="A31" s="369"/>
      <c r="B31" s="369"/>
      <c r="C31" s="360"/>
      <c r="D31" s="389" t="s">
        <v>61</v>
      </c>
      <c r="E31" s="364" t="s">
        <v>15</v>
      </c>
      <c r="F31" s="361"/>
      <c r="G31" s="301"/>
      <c r="H31" s="372"/>
      <c r="I31" s="373"/>
      <c r="J31" s="374"/>
      <c r="K31" s="374"/>
      <c r="L31" s="374"/>
      <c r="M31" s="374"/>
    </row>
    <row r="32" spans="1:13">
      <c r="A32" s="369" t="s">
        <v>63</v>
      </c>
      <c r="B32" s="360" t="s">
        <v>94</v>
      </c>
      <c r="C32" s="390"/>
      <c r="D32" s="391"/>
      <c r="E32" s="392"/>
      <c r="F32" s="384" t="s">
        <v>127</v>
      </c>
      <c r="G32" s="385">
        <v>1</v>
      </c>
      <c r="H32" s="372">
        <f>SUM(H22:H29)*E32*G32</f>
        <v>0</v>
      </c>
      <c r="I32" s="386"/>
      <c r="J32" s="374">
        <f>SUM(J22:J29)*E32*I32</f>
        <v>0</v>
      </c>
      <c r="K32" s="490"/>
      <c r="L32" s="374">
        <f>SUM(L22:L29)*E32*K32</f>
        <v>0</v>
      </c>
      <c r="M32" s="374">
        <f>ROUND(H32+J32+L32,0)</f>
        <v>0</v>
      </c>
    </row>
    <row r="33" spans="1:13">
      <c r="A33" s="369" t="s">
        <v>64</v>
      </c>
      <c r="B33" s="360" t="s">
        <v>62</v>
      </c>
      <c r="C33" s="390"/>
      <c r="D33" s="391"/>
      <c r="E33" s="392"/>
      <c r="F33" s="384" t="s">
        <v>127</v>
      </c>
      <c r="G33" s="385">
        <v>1</v>
      </c>
      <c r="H33" s="372">
        <f>SUM(H22:H29)*E33*G33</f>
        <v>0</v>
      </c>
      <c r="I33" s="386"/>
      <c r="J33" s="374">
        <f>SUM(J22:J29)*E33*I33</f>
        <v>0</v>
      </c>
      <c r="K33" s="490"/>
      <c r="L33" s="374">
        <f>SUM(L22:L29)*E33*K33</f>
        <v>0</v>
      </c>
      <c r="M33" s="374">
        <f>ROUND(H33+J33+L33,0)</f>
        <v>0</v>
      </c>
    </row>
    <row r="34" spans="1:13">
      <c r="A34" s="362" t="s">
        <v>27</v>
      </c>
      <c r="B34" s="393"/>
      <c r="C34" s="393"/>
      <c r="D34" s="391"/>
      <c r="E34" s="394"/>
      <c r="F34" s="361"/>
      <c r="G34" s="301"/>
      <c r="H34" s="395">
        <f>SUM(H22:H33)</f>
        <v>0</v>
      </c>
      <c r="I34" s="396"/>
      <c r="J34" s="397">
        <f>SUM(J22:J33)</f>
        <v>0</v>
      </c>
      <c r="K34" s="397"/>
      <c r="L34" s="397">
        <f>SUM(L22:L33)</f>
        <v>0</v>
      </c>
      <c r="M34" s="397">
        <f>SUM(M22:M33)</f>
        <v>0</v>
      </c>
    </row>
    <row r="35" spans="1:13">
      <c r="A35" s="331"/>
      <c r="B35" s="362"/>
      <c r="C35" s="393"/>
      <c r="D35" s="320"/>
      <c r="E35" s="398"/>
      <c r="F35" s="361"/>
      <c r="G35" s="301"/>
      <c r="H35" s="395"/>
      <c r="I35" s="373"/>
      <c r="J35" s="397"/>
      <c r="K35" s="397"/>
      <c r="L35" s="397"/>
      <c r="M35" s="397"/>
    </row>
    <row r="36" spans="1:13">
      <c r="A36" s="362" t="s">
        <v>28</v>
      </c>
      <c r="B36" s="362" t="s">
        <v>265</v>
      </c>
      <c r="C36" s="393"/>
      <c r="D36" s="399" t="s">
        <v>14</v>
      </c>
      <c r="E36" s="364" t="s">
        <v>15</v>
      </c>
      <c r="F36" s="361"/>
      <c r="G36" s="301"/>
      <c r="H36" s="372"/>
      <c r="I36" s="373"/>
      <c r="J36" s="374"/>
      <c r="K36" s="374"/>
      <c r="L36" s="374"/>
      <c r="M36" s="374"/>
    </row>
    <row r="37" spans="1:13">
      <c r="A37" s="361" t="s">
        <v>19</v>
      </c>
      <c r="B37" s="360" t="s">
        <v>97</v>
      </c>
      <c r="C37" s="393"/>
      <c r="D37" s="399"/>
      <c r="E37" s="364"/>
      <c r="F37" s="361"/>
      <c r="G37" s="301"/>
      <c r="H37" s="372"/>
      <c r="I37" s="373"/>
      <c r="J37" s="374"/>
      <c r="K37" s="374"/>
      <c r="L37" s="374"/>
      <c r="M37" s="374"/>
    </row>
    <row r="38" spans="1:13">
      <c r="A38" s="393"/>
      <c r="B38" s="400" t="s">
        <v>263</v>
      </c>
      <c r="C38" s="401"/>
      <c r="D38" s="402"/>
      <c r="E38" s="403"/>
      <c r="F38" s="404"/>
      <c r="G38" s="405"/>
      <c r="H38" s="372"/>
      <c r="I38" s="373"/>
      <c r="J38" s="374"/>
      <c r="K38" s="374"/>
      <c r="L38" s="374"/>
      <c r="M38" s="374"/>
    </row>
    <row r="39" spans="1:13">
      <c r="A39" s="393"/>
      <c r="B39" s="481">
        <v>1</v>
      </c>
      <c r="C39" s="406" t="s">
        <v>220</v>
      </c>
      <c r="D39" s="407">
        <f>'Travel Details'!H350</f>
        <v>0</v>
      </c>
      <c r="E39" s="408">
        <v>1</v>
      </c>
      <c r="F39" s="384" t="s">
        <v>218</v>
      </c>
      <c r="G39" s="409">
        <v>1</v>
      </c>
      <c r="H39" s="372">
        <f>D39*E39*G39</f>
        <v>0</v>
      </c>
      <c r="I39" s="410"/>
      <c r="J39" s="491"/>
      <c r="K39" s="490"/>
      <c r="L39" s="372"/>
      <c r="M39" s="374">
        <f>ROUND(H39+J39+L39,0)</f>
        <v>0</v>
      </c>
    </row>
    <row r="40" spans="1:13">
      <c r="A40" s="393"/>
      <c r="B40" s="481">
        <v>2</v>
      </c>
      <c r="C40" s="406" t="s">
        <v>221</v>
      </c>
      <c r="D40" s="407">
        <f>'Travel Details'!Q350</f>
        <v>0</v>
      </c>
      <c r="E40" s="408">
        <v>1</v>
      </c>
      <c r="F40" s="384" t="s">
        <v>218</v>
      </c>
      <c r="G40" s="409"/>
      <c r="H40" s="372"/>
      <c r="I40" s="410">
        <v>1</v>
      </c>
      <c r="J40" s="372">
        <f>D40*E40*I40</f>
        <v>0</v>
      </c>
      <c r="K40" s="490"/>
      <c r="L40" s="372"/>
      <c r="M40" s="374">
        <f>ROUND(H40+J40+L40,0)</f>
        <v>0</v>
      </c>
    </row>
    <row r="41" spans="1:13">
      <c r="A41" s="393"/>
      <c r="B41" s="481">
        <v>3</v>
      </c>
      <c r="C41" s="406" t="s">
        <v>301</v>
      </c>
      <c r="D41" s="407">
        <f>'Travel Details'!Z350</f>
        <v>0</v>
      </c>
      <c r="E41" s="408">
        <v>1</v>
      </c>
      <c r="F41" s="384" t="s">
        <v>218</v>
      </c>
      <c r="G41" s="409"/>
      <c r="H41" s="372"/>
      <c r="I41" s="410"/>
      <c r="J41" s="372"/>
      <c r="K41" s="490">
        <v>1</v>
      </c>
      <c r="L41" s="372">
        <f>D41*E41*K41</f>
        <v>0</v>
      </c>
      <c r="M41" s="374">
        <f>ROUND(H41+J41+L41,0)</f>
        <v>0</v>
      </c>
    </row>
    <row r="42" spans="1:13">
      <c r="A42" s="362" t="s">
        <v>29</v>
      </c>
      <c r="B42" s="360"/>
      <c r="C42" s="362"/>
      <c r="D42" s="411"/>
      <c r="E42" s="412"/>
      <c r="F42" s="370"/>
      <c r="G42" s="413"/>
      <c r="H42" s="395">
        <f>SUM(H39:H40)</f>
        <v>0</v>
      </c>
      <c r="I42" s="396"/>
      <c r="J42" s="395">
        <f>SUM(J39:J40)</f>
        <v>0</v>
      </c>
      <c r="K42" s="395"/>
      <c r="L42" s="395">
        <f>SUM(L39:L41)</f>
        <v>0</v>
      </c>
      <c r="M42" s="397">
        <f>SUM(M39:M41)</f>
        <v>0</v>
      </c>
    </row>
    <row r="43" spans="1:13">
      <c r="A43" s="362"/>
      <c r="B43" s="360"/>
      <c r="C43" s="362"/>
      <c r="D43" s="411"/>
      <c r="E43" s="412"/>
      <c r="F43" s="370"/>
      <c r="G43" s="413"/>
      <c r="H43" s="395"/>
      <c r="I43" s="396"/>
      <c r="J43" s="397"/>
      <c r="K43" s="397"/>
      <c r="L43" s="397"/>
      <c r="M43" s="374"/>
    </row>
    <row r="44" spans="1:13">
      <c r="A44" s="362" t="s">
        <v>43</v>
      </c>
      <c r="B44" s="362" t="s">
        <v>7</v>
      </c>
      <c r="C44" s="362"/>
      <c r="D44" s="399" t="s">
        <v>14</v>
      </c>
      <c r="E44" s="364" t="s">
        <v>15</v>
      </c>
      <c r="F44" s="370"/>
      <c r="G44" s="301"/>
      <c r="H44" s="372"/>
      <c r="I44" s="373"/>
      <c r="J44" s="374"/>
      <c r="K44" s="374"/>
      <c r="L44" s="374"/>
      <c r="M44" s="374"/>
    </row>
    <row r="45" spans="1:13">
      <c r="A45" s="369" t="s">
        <v>19</v>
      </c>
      <c r="B45" s="360" t="s">
        <v>159</v>
      </c>
      <c r="C45" s="362"/>
      <c r="D45" s="411"/>
      <c r="E45" s="371"/>
      <c r="F45" s="370"/>
      <c r="G45" s="301"/>
      <c r="H45" s="372"/>
      <c r="I45" s="373"/>
      <c r="J45" s="374"/>
      <c r="K45" s="374"/>
      <c r="L45" s="374"/>
      <c r="M45" s="374"/>
    </row>
    <row r="46" spans="1:13">
      <c r="A46" s="393"/>
      <c r="B46" s="481">
        <v>1</v>
      </c>
      <c r="C46" s="381"/>
      <c r="D46" s="424"/>
      <c r="E46" s="425"/>
      <c r="F46" s="384"/>
      <c r="G46" s="385"/>
      <c r="H46" s="372">
        <f>ROUND(D46*E46*G46,0)</f>
        <v>0</v>
      </c>
      <c r="I46" s="386"/>
      <c r="J46" s="372">
        <f>ROUND(D46*E46*I46,0)</f>
        <v>0</v>
      </c>
      <c r="K46" s="490"/>
      <c r="L46" s="372">
        <f>ROUND(D46*E46*K46,0)</f>
        <v>0</v>
      </c>
      <c r="M46" s="374">
        <f>ROUND(H46+J46+L46,0)</f>
        <v>0</v>
      </c>
    </row>
    <row r="47" spans="1:13">
      <c r="A47" s="393"/>
      <c r="B47" s="481">
        <v>2</v>
      </c>
      <c r="C47" s="381"/>
      <c r="D47" s="424"/>
      <c r="E47" s="425"/>
      <c r="F47" s="384"/>
      <c r="G47" s="385"/>
      <c r="H47" s="372">
        <f>ROUND(D47*E47*G47,0)</f>
        <v>0</v>
      </c>
      <c r="I47" s="386"/>
      <c r="J47" s="372">
        <f t="shared" ref="J47:J50" si="4">ROUND(D47*E47*I47,0)</f>
        <v>0</v>
      </c>
      <c r="K47" s="490"/>
      <c r="L47" s="372">
        <f t="shared" ref="L47:L50" si="5">ROUND(D47*E47*K47,0)</f>
        <v>0</v>
      </c>
      <c r="M47" s="374">
        <f>ROUND(H47+J47+L47,0)</f>
        <v>0</v>
      </c>
    </row>
    <row r="48" spans="1:13">
      <c r="A48" s="393"/>
      <c r="B48" s="481">
        <v>3</v>
      </c>
      <c r="C48" s="381"/>
      <c r="D48" s="424"/>
      <c r="E48" s="425"/>
      <c r="F48" s="384"/>
      <c r="G48" s="385"/>
      <c r="H48" s="372">
        <f>ROUND(D48*E48*G48,0)</f>
        <v>0</v>
      </c>
      <c r="I48" s="386"/>
      <c r="J48" s="372">
        <f t="shared" si="4"/>
        <v>0</v>
      </c>
      <c r="K48" s="490"/>
      <c r="L48" s="372">
        <f t="shared" si="5"/>
        <v>0</v>
      </c>
      <c r="M48" s="374">
        <f t="shared" ref="M48:M50" si="6">ROUND(H48+J48+L48,0)</f>
        <v>0</v>
      </c>
    </row>
    <row r="49" spans="1:13">
      <c r="A49" s="393"/>
      <c r="B49" s="481">
        <v>4</v>
      </c>
      <c r="C49" s="381"/>
      <c r="D49" s="424"/>
      <c r="E49" s="425"/>
      <c r="F49" s="384"/>
      <c r="G49" s="385"/>
      <c r="H49" s="372">
        <f>ROUND(D49*E49*G49,0)</f>
        <v>0</v>
      </c>
      <c r="I49" s="386"/>
      <c r="J49" s="372">
        <f t="shared" si="4"/>
        <v>0</v>
      </c>
      <c r="K49" s="490"/>
      <c r="L49" s="372">
        <f t="shared" si="5"/>
        <v>0</v>
      </c>
      <c r="M49" s="374">
        <f t="shared" si="6"/>
        <v>0</v>
      </c>
    </row>
    <row r="50" spans="1:13">
      <c r="A50" s="393"/>
      <c r="B50" s="481">
        <v>5</v>
      </c>
      <c r="C50" s="381"/>
      <c r="D50" s="424"/>
      <c r="E50" s="425"/>
      <c r="F50" s="384"/>
      <c r="G50" s="385"/>
      <c r="H50" s="372">
        <f>ROUND(D50*E50*G50,0)</f>
        <v>0</v>
      </c>
      <c r="I50" s="386"/>
      <c r="J50" s="372">
        <f t="shared" si="4"/>
        <v>0</v>
      </c>
      <c r="K50" s="490"/>
      <c r="L50" s="372">
        <f t="shared" si="5"/>
        <v>0</v>
      </c>
      <c r="M50" s="374">
        <f t="shared" si="6"/>
        <v>0</v>
      </c>
    </row>
    <row r="51" spans="1:13">
      <c r="A51" s="362" t="s">
        <v>42</v>
      </c>
      <c r="B51" s="360"/>
      <c r="C51" s="362"/>
      <c r="D51" s="411"/>
      <c r="E51" s="412"/>
      <c r="F51" s="370"/>
      <c r="G51" s="413"/>
      <c r="H51" s="395">
        <f>SUM(H46:H50)</f>
        <v>0</v>
      </c>
      <c r="I51" s="396"/>
      <c r="J51" s="397">
        <f>SUM(J46:J50)</f>
        <v>0</v>
      </c>
      <c r="K51" s="397"/>
      <c r="L51" s="397">
        <f>SUM(L46:L50)</f>
        <v>0</v>
      </c>
      <c r="M51" s="397">
        <f>SUM(M46:M50)</f>
        <v>0</v>
      </c>
    </row>
    <row r="52" spans="1:13">
      <c r="A52" s="362"/>
      <c r="B52" s="360"/>
      <c r="C52" s="362"/>
      <c r="D52" s="411"/>
      <c r="E52" s="412"/>
      <c r="F52" s="370"/>
      <c r="G52" s="413"/>
      <c r="H52" s="395"/>
      <c r="I52" s="396"/>
      <c r="J52" s="397"/>
      <c r="K52" s="397"/>
      <c r="L52" s="397"/>
      <c r="M52" s="397"/>
    </row>
    <row r="53" spans="1:13" ht="23.45" customHeight="1">
      <c r="A53" s="427" t="s">
        <v>58</v>
      </c>
      <c r="B53" s="514" t="s">
        <v>90</v>
      </c>
      <c r="C53" s="514"/>
      <c r="D53" s="399" t="s">
        <v>14</v>
      </c>
      <c r="E53" s="364" t="s">
        <v>15</v>
      </c>
      <c r="F53" s="370"/>
      <c r="G53" s="413"/>
      <c r="H53" s="395"/>
      <c r="I53" s="396"/>
      <c r="J53" s="397"/>
      <c r="K53" s="397"/>
      <c r="L53" s="397"/>
      <c r="M53" s="397"/>
    </row>
    <row r="54" spans="1:13" ht="23.45" customHeight="1">
      <c r="A54" s="369" t="s">
        <v>19</v>
      </c>
      <c r="B54" s="360" t="s">
        <v>44</v>
      </c>
      <c r="C54" s="362"/>
      <c r="D54" s="411"/>
      <c r="E54" s="412"/>
      <c r="F54" s="370"/>
      <c r="G54" s="301"/>
      <c r="H54" s="372"/>
      <c r="I54" s="396"/>
      <c r="J54" s="397"/>
      <c r="K54" s="397"/>
      <c r="L54" s="397"/>
      <c r="M54" s="397"/>
    </row>
    <row r="55" spans="1:13" ht="23.45" customHeight="1">
      <c r="A55" s="393"/>
      <c r="B55" s="481">
        <v>1</v>
      </c>
      <c r="C55" s="428"/>
      <c r="D55" s="426"/>
      <c r="E55" s="425"/>
      <c r="F55" s="384"/>
      <c r="G55" s="385"/>
      <c r="H55" s="372">
        <f>ROUND(D55*E55*G55,0)</f>
        <v>0</v>
      </c>
      <c r="I55" s="410"/>
      <c r="J55" s="372">
        <f>ROUND(D55*E55*I55,0)</f>
        <v>0</v>
      </c>
      <c r="K55" s="497"/>
      <c r="L55" s="372">
        <f>ROUND(D55*E55*K55,0)</f>
        <v>0</v>
      </c>
      <c r="M55" s="374">
        <f>ROUND(H55+J55+L55,0)</f>
        <v>0</v>
      </c>
    </row>
    <row r="56" spans="1:13" ht="23.45" customHeight="1">
      <c r="A56" s="393"/>
      <c r="B56" s="481">
        <v>2</v>
      </c>
      <c r="C56" s="428"/>
      <c r="D56" s="426"/>
      <c r="E56" s="425"/>
      <c r="F56" s="384"/>
      <c r="G56" s="385"/>
      <c r="H56" s="372">
        <f>ROUND(D56*E56*G56,0)</f>
        <v>0</v>
      </c>
      <c r="I56" s="495"/>
      <c r="J56" s="372">
        <f>ROUND(D56*E56*I56,0)</f>
        <v>0</v>
      </c>
      <c r="K56" s="488"/>
      <c r="L56" s="372">
        <f>ROUND(D56*E56*K56,0)</f>
        <v>0</v>
      </c>
      <c r="M56" s="374">
        <f t="shared" ref="M56:M59" si="7">ROUND(H56+J56+L56,0)</f>
        <v>0</v>
      </c>
    </row>
    <row r="57" spans="1:13" ht="23.45" customHeight="1">
      <c r="A57" s="393"/>
      <c r="B57" s="481">
        <v>3</v>
      </c>
      <c r="C57" s="428"/>
      <c r="D57" s="426"/>
      <c r="E57" s="425"/>
      <c r="F57" s="384"/>
      <c r="G57" s="385"/>
      <c r="H57" s="372">
        <f>ROUND(D57*E57*G57,0)</f>
        <v>0</v>
      </c>
      <c r="I57" s="386"/>
      <c r="J57" s="372">
        <f t="shared" ref="J57:J59" si="8">ROUND(D57*E57*I57,0)</f>
        <v>0</v>
      </c>
      <c r="K57" s="490"/>
      <c r="L57" s="372">
        <f t="shared" ref="L57:L59" si="9">ROUND(D57*E57*K57,0)</f>
        <v>0</v>
      </c>
      <c r="M57" s="374">
        <f t="shared" si="7"/>
        <v>0</v>
      </c>
    </row>
    <row r="58" spans="1:13" ht="23.45" customHeight="1">
      <c r="A58" s="393"/>
      <c r="B58" s="481">
        <v>4</v>
      </c>
      <c r="C58" s="428"/>
      <c r="D58" s="426"/>
      <c r="E58" s="425"/>
      <c r="F58" s="384"/>
      <c r="G58" s="385"/>
      <c r="H58" s="372">
        <f>ROUND(D58*E58*G58,0)</f>
        <v>0</v>
      </c>
      <c r="I58" s="386"/>
      <c r="J58" s="372">
        <f t="shared" si="8"/>
        <v>0</v>
      </c>
      <c r="K58" s="490"/>
      <c r="L58" s="372">
        <f t="shared" si="9"/>
        <v>0</v>
      </c>
      <c r="M58" s="374">
        <f t="shared" si="7"/>
        <v>0</v>
      </c>
    </row>
    <row r="59" spans="1:13" ht="23.45" customHeight="1">
      <c r="A59" s="393"/>
      <c r="B59" s="481">
        <v>5</v>
      </c>
      <c r="C59" s="428"/>
      <c r="D59" s="424"/>
      <c r="E59" s="425"/>
      <c r="F59" s="384"/>
      <c r="G59" s="385"/>
      <c r="H59" s="372">
        <f>ROUND(D59*E59*G59,0)</f>
        <v>0</v>
      </c>
      <c r="I59" s="494"/>
      <c r="J59" s="372">
        <f t="shared" si="8"/>
        <v>0</v>
      </c>
      <c r="K59" s="488"/>
      <c r="L59" s="372">
        <f t="shared" si="9"/>
        <v>0</v>
      </c>
      <c r="M59" s="374">
        <f t="shared" si="7"/>
        <v>0</v>
      </c>
    </row>
    <row r="60" spans="1:13">
      <c r="A60" s="362" t="s">
        <v>45</v>
      </c>
      <c r="B60" s="360"/>
      <c r="C60" s="362"/>
      <c r="D60" s="320"/>
      <c r="E60" s="422"/>
      <c r="F60" s="361"/>
      <c r="G60" s="413"/>
      <c r="H60" s="395">
        <f>SUM(H55:H59)</f>
        <v>0</v>
      </c>
      <c r="I60" s="496"/>
      <c r="J60" s="397">
        <f>SUM(J55:J59)</f>
        <v>0</v>
      </c>
      <c r="K60" s="489"/>
      <c r="L60" s="397">
        <f>SUM(L55:L59)</f>
        <v>0</v>
      </c>
      <c r="M60" s="397">
        <f>SUM(M55:M59)</f>
        <v>0</v>
      </c>
    </row>
    <row r="61" spans="1:13">
      <c r="A61" s="325"/>
      <c r="B61" s="326"/>
      <c r="C61" s="325"/>
      <c r="D61" s="429"/>
      <c r="E61" s="327"/>
      <c r="F61" s="328"/>
      <c r="G61" s="430"/>
      <c r="H61" s="431"/>
      <c r="I61" s="396"/>
      <c r="J61" s="397"/>
      <c r="K61" s="397"/>
      <c r="L61" s="397"/>
      <c r="M61" s="397"/>
    </row>
    <row r="62" spans="1:13">
      <c r="A62" s="427"/>
      <c r="B62" s="440"/>
      <c r="C62" s="427"/>
      <c r="D62" s="433"/>
      <c r="E62" s="446"/>
      <c r="F62" s="361"/>
      <c r="G62" s="442"/>
      <c r="H62" s="443"/>
      <c r="I62" s="444"/>
      <c r="J62" s="447"/>
      <c r="K62" s="447"/>
      <c r="L62" s="447"/>
      <c r="M62" s="447"/>
    </row>
    <row r="63" spans="1:13">
      <c r="A63" s="448" t="s">
        <v>114</v>
      </c>
      <c r="B63" s="448" t="s">
        <v>59</v>
      </c>
      <c r="C63" s="448"/>
      <c r="D63" s="449"/>
      <c r="E63" s="450"/>
      <c r="F63" s="451"/>
      <c r="G63" s="452"/>
      <c r="H63" s="453"/>
      <c r="I63" s="454"/>
      <c r="J63" s="454"/>
      <c r="K63" s="454"/>
      <c r="L63" s="454"/>
      <c r="M63" s="454"/>
    </row>
    <row r="65" spans="3:3">
      <c r="C65" t="s">
        <v>344</v>
      </c>
    </row>
  </sheetData>
  <mergeCells count="15">
    <mergeCell ref="D1:L1"/>
    <mergeCell ref="D2:L2"/>
    <mergeCell ref="B53:C53"/>
    <mergeCell ref="A5:C5"/>
    <mergeCell ref="D3:L3"/>
    <mergeCell ref="D4:L4"/>
    <mergeCell ref="G18:H18"/>
    <mergeCell ref="I18:J18"/>
    <mergeCell ref="K18:L18"/>
    <mergeCell ref="D7:F7"/>
    <mergeCell ref="D9:F9"/>
    <mergeCell ref="D10:F10"/>
    <mergeCell ref="D11:F11"/>
    <mergeCell ref="D12:F12"/>
    <mergeCell ref="D13:F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7:V198"/>
  <sheetViews>
    <sheetView topLeftCell="A22" zoomScaleNormal="100" workbookViewId="0">
      <selection activeCell="D35" sqref="D35"/>
    </sheetView>
  </sheetViews>
  <sheetFormatPr defaultColWidth="9.140625" defaultRowHeight="12.75"/>
  <cols>
    <col min="1" max="1" width="3.42578125" style="91" customWidth="1"/>
    <col min="2" max="2" width="3" style="92" customWidth="1"/>
    <col min="3" max="3" width="51" style="91" customWidth="1"/>
    <col min="4" max="4" width="9.42578125" style="93" customWidth="1"/>
    <col min="5" max="5" width="8.7109375" style="93" customWidth="1"/>
    <col min="6" max="6" width="11" style="94" customWidth="1"/>
    <col min="7" max="15" width="8.7109375" style="11" customWidth="1"/>
    <col min="16" max="16" width="9.140625" style="4"/>
    <col min="17" max="16384" width="9.140625" style="5"/>
  </cols>
  <sheetData>
    <row r="7" spans="1:15" ht="15.75">
      <c r="A7" s="565" t="s">
        <v>65</v>
      </c>
      <c r="B7" s="566"/>
      <c r="C7" s="566"/>
      <c r="D7" s="566"/>
      <c r="E7" s="566"/>
      <c r="F7" s="566"/>
      <c r="G7" s="566"/>
      <c r="H7" s="566"/>
      <c r="I7" s="566"/>
      <c r="J7" s="566"/>
      <c r="K7" s="567"/>
      <c r="L7" s="567"/>
      <c r="M7" s="567"/>
      <c r="N7" s="567"/>
      <c r="O7" s="567"/>
    </row>
    <row r="8" spans="1:15">
      <c r="A8" s="568" t="s">
        <v>67</v>
      </c>
      <c r="B8" s="569"/>
      <c r="C8" s="569"/>
      <c r="D8" s="569"/>
      <c r="E8" s="569"/>
      <c r="F8" s="569"/>
      <c r="G8" s="570"/>
      <c r="H8" s="570"/>
      <c r="I8" s="570"/>
      <c r="J8" s="570"/>
      <c r="K8" s="571"/>
      <c r="L8" s="571"/>
      <c r="M8" s="571"/>
      <c r="N8" s="571"/>
      <c r="O8" s="571"/>
    </row>
    <row r="9" spans="1:15">
      <c r="A9" s="579" t="s">
        <v>80</v>
      </c>
      <c r="B9" s="580"/>
      <c r="C9" s="580"/>
      <c r="D9" s="580"/>
      <c r="E9" s="580"/>
      <c r="F9" s="580"/>
      <c r="G9" s="581"/>
      <c r="H9" s="581"/>
      <c r="I9" s="581"/>
      <c r="J9" s="581"/>
      <c r="K9" s="581"/>
      <c r="L9" s="581"/>
      <c r="M9" s="581"/>
      <c r="N9" s="581"/>
      <c r="O9" s="581"/>
    </row>
    <row r="10" spans="1:15">
      <c r="A10" s="579" t="s">
        <v>81</v>
      </c>
      <c r="B10" s="580"/>
      <c r="C10" s="580"/>
      <c r="D10" s="580"/>
      <c r="E10" s="580"/>
      <c r="F10" s="580"/>
      <c r="G10" s="581"/>
      <c r="H10" s="581"/>
      <c r="I10" s="581"/>
      <c r="J10" s="581"/>
      <c r="K10" s="581"/>
      <c r="L10" s="581"/>
      <c r="M10" s="581"/>
      <c r="N10" s="581"/>
      <c r="O10" s="581"/>
    </row>
    <row r="11" spans="1:15">
      <c r="A11" s="579" t="s">
        <v>70</v>
      </c>
      <c r="B11" s="580"/>
      <c r="C11" s="580"/>
      <c r="D11" s="580"/>
      <c r="E11" s="580"/>
      <c r="F11" s="580"/>
      <c r="G11" s="581"/>
      <c r="H11" s="581"/>
      <c r="I11" s="581"/>
      <c r="J11" s="581"/>
      <c r="K11" s="581"/>
      <c r="L11" s="581"/>
      <c r="M11" s="581"/>
      <c r="N11" s="581"/>
      <c r="O11" s="581"/>
    </row>
    <row r="12" spans="1:15">
      <c r="A12" s="579" t="s">
        <v>88</v>
      </c>
      <c r="B12" s="580"/>
      <c r="C12" s="580"/>
      <c r="D12" s="580"/>
      <c r="E12" s="580"/>
      <c r="F12" s="580"/>
      <c r="G12" s="581"/>
      <c r="H12" s="581"/>
      <c r="I12" s="581"/>
      <c r="J12" s="581"/>
      <c r="K12" s="581"/>
      <c r="L12" s="581"/>
      <c r="M12" s="581"/>
      <c r="N12" s="581"/>
      <c r="O12" s="581"/>
    </row>
    <row r="13" spans="1:15" ht="24.75" customHeight="1">
      <c r="A13" s="582" t="s">
        <v>71</v>
      </c>
      <c r="B13" s="583"/>
      <c r="C13" s="583"/>
      <c r="D13" s="583"/>
      <c r="E13" s="583"/>
      <c r="F13" s="583"/>
      <c r="G13" s="584"/>
      <c r="H13" s="584"/>
      <c r="I13" s="584"/>
      <c r="J13" s="584"/>
      <c r="K13" s="584"/>
      <c r="L13" s="584"/>
      <c r="M13" s="584"/>
      <c r="N13" s="584"/>
      <c r="O13" s="584"/>
    </row>
    <row r="14" spans="1:15">
      <c r="A14" s="579" t="s">
        <v>72</v>
      </c>
      <c r="B14" s="580"/>
      <c r="C14" s="580"/>
      <c r="D14" s="580"/>
      <c r="E14" s="580"/>
      <c r="F14" s="580"/>
      <c r="G14" s="581"/>
      <c r="H14" s="581"/>
      <c r="I14" s="581"/>
      <c r="J14" s="581"/>
      <c r="K14" s="581"/>
      <c r="L14" s="581"/>
      <c r="M14" s="581"/>
      <c r="N14" s="581"/>
      <c r="O14" s="581"/>
    </row>
    <row r="15" spans="1:15">
      <c r="A15" s="6" t="s">
        <v>79</v>
      </c>
      <c r="B15" s="7"/>
      <c r="C15" s="7"/>
      <c r="D15" s="7"/>
      <c r="E15" s="7"/>
      <c r="F15" s="7"/>
      <c r="G15" s="8"/>
      <c r="H15" s="8"/>
      <c r="I15" s="8"/>
      <c r="J15" s="8"/>
      <c r="K15" s="8"/>
      <c r="L15" s="8"/>
      <c r="M15" s="8"/>
      <c r="N15" s="8"/>
      <c r="O15" s="8"/>
    </row>
    <row r="16" spans="1:15">
      <c r="A16" s="574" t="s">
        <v>77</v>
      </c>
      <c r="B16" s="575"/>
      <c r="C16" s="575"/>
      <c r="D16" s="575"/>
      <c r="E16" s="575"/>
      <c r="F16" s="575"/>
      <c r="G16" s="576"/>
      <c r="H16" s="576"/>
      <c r="I16" s="576"/>
      <c r="J16" s="576"/>
      <c r="K16" s="576"/>
      <c r="L16" s="576"/>
      <c r="M16" s="576"/>
      <c r="N16" s="576"/>
      <c r="O16" s="576"/>
    </row>
    <row r="17" spans="1:21">
      <c r="A17" s="574" t="s">
        <v>82</v>
      </c>
      <c r="B17" s="575"/>
      <c r="C17" s="575"/>
      <c r="D17" s="575"/>
      <c r="E17" s="575"/>
      <c r="F17" s="575"/>
      <c r="G17" s="576"/>
      <c r="H17" s="576"/>
      <c r="I17" s="576"/>
      <c r="J17" s="576"/>
      <c r="K17" s="576"/>
      <c r="L17" s="576"/>
      <c r="M17" s="576"/>
      <c r="N17" s="576"/>
      <c r="O17" s="576"/>
    </row>
    <row r="18" spans="1:21" ht="18.75" customHeight="1">
      <c r="A18" s="9"/>
      <c r="B18" s="10"/>
      <c r="C18" s="1" t="s">
        <v>66</v>
      </c>
      <c r="D18" s="572"/>
      <c r="E18" s="573"/>
      <c r="F18" s="573"/>
      <c r="G18" s="573"/>
      <c r="H18" s="573"/>
      <c r="O18" s="5"/>
      <c r="P18" s="5"/>
    </row>
    <row r="19" spans="1:21" ht="18.75" customHeight="1">
      <c r="A19" s="9"/>
      <c r="B19" s="10"/>
      <c r="C19" s="1" t="s">
        <v>83</v>
      </c>
      <c r="D19" s="572"/>
      <c r="E19" s="573"/>
      <c r="F19" s="573"/>
      <c r="G19" s="573"/>
      <c r="H19" s="573"/>
      <c r="O19" s="5"/>
      <c r="P19" s="5"/>
    </row>
    <row r="20" spans="1:21" ht="18.75" customHeight="1">
      <c r="A20" s="9"/>
      <c r="B20" s="10"/>
      <c r="C20" s="1" t="s">
        <v>87</v>
      </c>
      <c r="D20" s="572"/>
      <c r="E20" s="573"/>
      <c r="F20" s="573"/>
      <c r="G20" s="573"/>
      <c r="H20" s="573"/>
      <c r="O20" s="5"/>
      <c r="P20" s="5"/>
    </row>
    <row r="21" spans="1:21" ht="18.75" customHeight="1">
      <c r="A21" s="9"/>
      <c r="B21" s="10"/>
      <c r="C21" s="1" t="s">
        <v>68</v>
      </c>
      <c r="D21" s="577"/>
      <c r="E21" s="578"/>
      <c r="F21" s="578"/>
      <c r="G21" s="578"/>
      <c r="H21" s="578"/>
      <c r="O21" s="5"/>
      <c r="P21" s="5"/>
    </row>
    <row r="22" spans="1:21" ht="15.75" customHeight="1">
      <c r="A22" s="554" t="s">
        <v>84</v>
      </c>
      <c r="B22" s="554"/>
      <c r="C22" s="554"/>
      <c r="D22" s="3"/>
      <c r="E22" s="2"/>
      <c r="F22" s="2"/>
      <c r="G22" s="2"/>
      <c r="H22" s="2"/>
      <c r="O22" s="5"/>
      <c r="P22" s="5"/>
    </row>
    <row r="23" spans="1:21" ht="12.75" customHeight="1">
      <c r="A23" s="9"/>
      <c r="B23" s="10"/>
      <c r="C23" s="132" t="s">
        <v>96</v>
      </c>
      <c r="D23" s="132" t="s">
        <v>0</v>
      </c>
      <c r="E23" s="132" t="s">
        <v>1</v>
      </c>
      <c r="F23" s="132" t="s">
        <v>2</v>
      </c>
      <c r="G23" s="132" t="s">
        <v>3</v>
      </c>
      <c r="H23" s="133" t="s">
        <v>4</v>
      </c>
      <c r="P23" s="14"/>
      <c r="Q23" s="14"/>
      <c r="R23" s="14"/>
      <c r="S23" s="14"/>
      <c r="T23" s="14"/>
      <c r="U23" s="14"/>
    </row>
    <row r="24" spans="1:21" ht="12.75" customHeight="1">
      <c r="A24" s="9"/>
      <c r="B24" s="10"/>
      <c r="C24" s="5"/>
      <c r="D24" s="12"/>
      <c r="E24" s="12"/>
      <c r="F24" s="12"/>
      <c r="G24" s="12"/>
      <c r="H24" s="13"/>
      <c r="P24" s="14"/>
      <c r="Q24" s="14"/>
      <c r="R24" s="14"/>
      <c r="S24" s="14"/>
      <c r="T24" s="14"/>
      <c r="U24" s="14"/>
    </row>
    <row r="25" spans="1:21" ht="14.25" customHeight="1">
      <c r="A25" s="9"/>
      <c r="B25" s="10"/>
      <c r="C25" s="15" t="s">
        <v>46</v>
      </c>
      <c r="D25" s="16">
        <f>H53</f>
        <v>0</v>
      </c>
      <c r="E25" s="16">
        <f>J53</f>
        <v>0</v>
      </c>
      <c r="F25" s="16">
        <f>L53</f>
        <v>0</v>
      </c>
      <c r="G25" s="16">
        <f>N53</f>
        <v>0</v>
      </c>
      <c r="H25" s="17">
        <f t="shared" ref="H25:H35" si="0">SUM(D25:G25)</f>
        <v>0</v>
      </c>
      <c r="P25" s="14"/>
      <c r="Q25" s="14"/>
      <c r="R25" s="14"/>
      <c r="S25" s="14"/>
      <c r="T25" s="14"/>
      <c r="U25" s="14"/>
    </row>
    <row r="26" spans="1:21" ht="14.25" customHeight="1">
      <c r="A26" s="9"/>
      <c r="B26" s="10"/>
      <c r="C26" s="15" t="s">
        <v>85</v>
      </c>
      <c r="D26" s="18">
        <f>H78</f>
        <v>0</v>
      </c>
      <c r="E26" s="18">
        <f>J78</f>
        <v>0</v>
      </c>
      <c r="F26" s="18">
        <f>L78</f>
        <v>0</v>
      </c>
      <c r="G26" s="18">
        <f>N78</f>
        <v>0</v>
      </c>
      <c r="H26" s="17">
        <f t="shared" si="0"/>
        <v>0</v>
      </c>
      <c r="P26" s="14"/>
      <c r="Q26" s="14"/>
      <c r="R26" s="14"/>
      <c r="S26" s="14"/>
      <c r="T26" s="14"/>
      <c r="U26" s="14"/>
    </row>
    <row r="27" spans="1:21" ht="14.25" customHeight="1">
      <c r="A27" s="9"/>
      <c r="B27" s="10"/>
      <c r="C27" s="15" t="s">
        <v>5</v>
      </c>
      <c r="D27" s="18">
        <f>H86</f>
        <v>0</v>
      </c>
      <c r="E27" s="18">
        <f>J86</f>
        <v>0</v>
      </c>
      <c r="F27" s="18">
        <f>L86</f>
        <v>0</v>
      </c>
      <c r="G27" s="18">
        <f>N86</f>
        <v>0</v>
      </c>
      <c r="H27" s="17">
        <f t="shared" si="0"/>
        <v>0</v>
      </c>
      <c r="P27" s="14"/>
      <c r="Q27" s="14"/>
      <c r="R27" s="14"/>
      <c r="S27" s="14"/>
      <c r="T27" s="14"/>
      <c r="U27" s="14"/>
    </row>
    <row r="28" spans="1:21" ht="14.25" customHeight="1">
      <c r="A28" s="9"/>
      <c r="B28" s="10"/>
      <c r="C28" s="15" t="s">
        <v>6</v>
      </c>
      <c r="D28" s="18">
        <f>H99</f>
        <v>0</v>
      </c>
      <c r="E28" s="18">
        <f>J99</f>
        <v>0</v>
      </c>
      <c r="F28" s="18">
        <f>L99</f>
        <v>0</v>
      </c>
      <c r="G28" s="18">
        <f>N99</f>
        <v>0</v>
      </c>
      <c r="H28" s="17">
        <f t="shared" si="0"/>
        <v>0</v>
      </c>
      <c r="P28" s="14"/>
      <c r="Q28" s="14"/>
      <c r="R28" s="14"/>
      <c r="S28" s="14"/>
      <c r="T28" s="14"/>
      <c r="U28" s="14"/>
    </row>
    <row r="29" spans="1:21" ht="14.25" customHeight="1">
      <c r="A29" s="9"/>
      <c r="B29" s="10"/>
      <c r="C29" s="15" t="s">
        <v>7</v>
      </c>
      <c r="D29" s="18">
        <f>H108</f>
        <v>0</v>
      </c>
      <c r="E29" s="18">
        <f>J108</f>
        <v>0</v>
      </c>
      <c r="F29" s="18">
        <f>L108</f>
        <v>0</v>
      </c>
      <c r="G29" s="18">
        <f>N108</f>
        <v>0</v>
      </c>
      <c r="H29" s="17">
        <f t="shared" si="0"/>
        <v>0</v>
      </c>
      <c r="P29" s="14"/>
      <c r="Q29" s="14"/>
      <c r="R29" s="14"/>
      <c r="S29" s="14"/>
      <c r="T29" s="14"/>
      <c r="U29" s="14"/>
    </row>
    <row r="30" spans="1:21" ht="14.25" customHeight="1">
      <c r="A30" s="9"/>
      <c r="B30" s="10"/>
      <c r="C30" s="15" t="s">
        <v>89</v>
      </c>
      <c r="D30" s="18">
        <f>+H117</f>
        <v>0</v>
      </c>
      <c r="E30" s="18">
        <f>+J117</f>
        <v>0</v>
      </c>
      <c r="F30" s="18">
        <f>+L117</f>
        <v>0</v>
      </c>
      <c r="G30" s="18">
        <f>+N117</f>
        <v>0</v>
      </c>
      <c r="H30" s="17">
        <f t="shared" si="0"/>
        <v>0</v>
      </c>
      <c r="P30" s="14"/>
      <c r="Q30" s="14"/>
      <c r="R30" s="14"/>
      <c r="S30" s="14"/>
      <c r="T30" s="14"/>
      <c r="U30" s="14"/>
    </row>
    <row r="31" spans="1:21" ht="14.25" customHeight="1">
      <c r="A31" s="9"/>
      <c r="B31" s="10"/>
      <c r="C31" s="15" t="s">
        <v>86</v>
      </c>
      <c r="D31" s="18">
        <f>H126</f>
        <v>0</v>
      </c>
      <c r="E31" s="18">
        <f>J126</f>
        <v>0</v>
      </c>
      <c r="F31" s="18">
        <f>L126</f>
        <v>0</v>
      </c>
      <c r="G31" s="18">
        <f>N126</f>
        <v>0</v>
      </c>
      <c r="H31" s="17">
        <f t="shared" si="0"/>
        <v>0</v>
      </c>
      <c r="P31" s="14"/>
      <c r="Q31" s="14"/>
      <c r="R31" s="14"/>
      <c r="S31" s="14"/>
      <c r="T31" s="14"/>
      <c r="U31" s="14"/>
    </row>
    <row r="32" spans="1:21" ht="14.25" customHeight="1">
      <c r="A32" s="9"/>
      <c r="B32" s="10"/>
      <c r="C32" s="20" t="s">
        <v>57</v>
      </c>
      <c r="D32" s="21">
        <f>SUM(D25:D31)</f>
        <v>0</v>
      </c>
      <c r="E32" s="21">
        <f>SUM(E25:E31)</f>
        <v>0</v>
      </c>
      <c r="F32" s="21">
        <f>SUM(F25:F31)</f>
        <v>0</v>
      </c>
      <c r="G32" s="21">
        <f>SUM(G25:G31)</f>
        <v>0</v>
      </c>
      <c r="H32" s="22">
        <f t="shared" si="0"/>
        <v>0</v>
      </c>
      <c r="P32" s="14"/>
      <c r="Q32" s="14"/>
      <c r="R32" s="14"/>
      <c r="S32" s="14"/>
      <c r="T32" s="14"/>
      <c r="U32" s="14"/>
    </row>
    <row r="33" spans="1:21" ht="14.25" customHeight="1">
      <c r="A33" s="9"/>
      <c r="B33" s="10"/>
      <c r="C33" s="15" t="s">
        <v>52</v>
      </c>
      <c r="D33" s="18">
        <f>H129</f>
        <v>0</v>
      </c>
      <c r="E33" s="18">
        <f>J129</f>
        <v>0</v>
      </c>
      <c r="F33" s="18">
        <f>L129</f>
        <v>0</v>
      </c>
      <c r="G33" s="18">
        <f>N129</f>
        <v>0</v>
      </c>
      <c r="H33" s="17">
        <f t="shared" si="0"/>
        <v>0</v>
      </c>
      <c r="J33" s="559"/>
      <c r="K33" s="560"/>
      <c r="L33" s="560"/>
      <c r="M33" s="560"/>
      <c r="P33" s="14"/>
      <c r="Q33" s="14"/>
      <c r="R33" s="14"/>
      <c r="S33" s="14"/>
      <c r="T33" s="14"/>
      <c r="U33" s="14"/>
    </row>
    <row r="34" spans="1:21" ht="14.25" customHeight="1">
      <c r="A34" s="9"/>
      <c r="B34" s="10"/>
      <c r="C34" s="24" t="s">
        <v>69</v>
      </c>
      <c r="D34" s="25">
        <f>D32+D33</f>
        <v>0</v>
      </c>
      <c r="E34" s="25">
        <f>E32+E33</f>
        <v>0</v>
      </c>
      <c r="F34" s="25">
        <f>F32+F33</f>
        <v>0</v>
      </c>
      <c r="G34" s="25">
        <f>G32+G33</f>
        <v>0</v>
      </c>
      <c r="H34" s="26">
        <f t="shared" si="0"/>
        <v>0</v>
      </c>
      <c r="J34" s="561"/>
      <c r="K34" s="562"/>
      <c r="L34" s="562"/>
      <c r="M34" s="23"/>
      <c r="P34" s="14"/>
      <c r="Q34" s="14"/>
      <c r="R34" s="14"/>
      <c r="S34" s="14"/>
      <c r="T34" s="14"/>
      <c r="U34" s="14"/>
    </row>
    <row r="35" spans="1:21" ht="14.25" customHeight="1">
      <c r="A35" s="9"/>
      <c r="B35" s="10"/>
      <c r="C35" s="15" t="s">
        <v>59</v>
      </c>
      <c r="D35" s="18">
        <f>H136</f>
        <v>0</v>
      </c>
      <c r="E35" s="18">
        <f>J136</f>
        <v>0</v>
      </c>
      <c r="F35" s="18">
        <f>L136</f>
        <v>0</v>
      </c>
      <c r="G35" s="18">
        <f>N136</f>
        <v>0</v>
      </c>
      <c r="H35" s="17">
        <f t="shared" si="0"/>
        <v>0</v>
      </c>
      <c r="J35" s="27"/>
      <c r="K35" s="5"/>
      <c r="L35" s="5"/>
      <c r="M35" s="23"/>
      <c r="P35" s="14"/>
      <c r="Q35" s="14"/>
      <c r="R35" s="14"/>
      <c r="S35" s="14"/>
      <c r="T35" s="14"/>
      <c r="U35" s="14"/>
    </row>
    <row r="36" spans="1:21" ht="12.75" customHeight="1">
      <c r="A36" s="9"/>
      <c r="B36" s="10"/>
      <c r="C36" s="15"/>
      <c r="D36" s="18"/>
      <c r="E36" s="18"/>
      <c r="F36" s="18"/>
      <c r="G36" s="18"/>
      <c r="H36" s="17"/>
      <c r="J36" s="27"/>
      <c r="K36" s="5"/>
      <c r="L36" s="5"/>
      <c r="M36" s="23"/>
      <c r="P36" s="14"/>
      <c r="Q36" s="14"/>
      <c r="R36" s="14"/>
      <c r="S36" s="14"/>
      <c r="T36" s="14"/>
      <c r="U36" s="14"/>
    </row>
    <row r="37" spans="1:21" ht="12.75" customHeight="1">
      <c r="A37" s="130" t="s">
        <v>8</v>
      </c>
      <c r="B37" s="10"/>
      <c r="C37" s="15"/>
      <c r="D37" s="28"/>
      <c r="E37" s="28"/>
      <c r="F37" s="19"/>
      <c r="G37" s="28"/>
      <c r="H37" s="29"/>
      <c r="J37" s="5"/>
      <c r="P37" s="14"/>
      <c r="Q37" s="14"/>
      <c r="R37" s="14"/>
      <c r="S37" s="14"/>
      <c r="T37" s="14"/>
      <c r="U37" s="14"/>
    </row>
    <row r="38" spans="1:21" ht="12.75" customHeight="1">
      <c r="A38" s="27"/>
      <c r="B38" s="10"/>
      <c r="C38" s="15"/>
      <c r="D38" s="28"/>
      <c r="E38" s="28"/>
      <c r="F38" s="19"/>
      <c r="G38" s="28"/>
      <c r="H38" s="29"/>
      <c r="J38" s="5"/>
      <c r="P38" s="14"/>
      <c r="Q38" s="14"/>
      <c r="R38" s="14"/>
      <c r="S38" s="14"/>
      <c r="T38" s="14"/>
      <c r="U38" s="14"/>
    </row>
    <row r="39" spans="1:21" ht="14.1" customHeight="1">
      <c r="A39" s="30" t="s">
        <v>9</v>
      </c>
      <c r="B39" s="31"/>
      <c r="C39" s="32"/>
      <c r="D39" s="33"/>
      <c r="E39" s="33"/>
      <c r="F39" s="33"/>
      <c r="G39" s="557" t="s">
        <v>10</v>
      </c>
      <c r="H39" s="563"/>
      <c r="I39" s="557" t="s">
        <v>1</v>
      </c>
      <c r="J39" s="558"/>
      <c r="K39" s="557" t="s">
        <v>2</v>
      </c>
      <c r="L39" s="564"/>
      <c r="M39" s="557" t="s">
        <v>3</v>
      </c>
      <c r="N39" s="558"/>
      <c r="O39" s="131" t="s">
        <v>11</v>
      </c>
      <c r="P39" s="14"/>
      <c r="Q39" s="14"/>
      <c r="R39" s="14"/>
      <c r="S39" s="14"/>
      <c r="T39" s="14"/>
    </row>
    <row r="40" spans="1:21" ht="13.5">
      <c r="A40" s="34" t="s">
        <v>12</v>
      </c>
      <c r="B40" s="34" t="s">
        <v>13</v>
      </c>
      <c r="C40" s="35"/>
      <c r="D40" s="36" t="s">
        <v>14</v>
      </c>
      <c r="E40" s="36" t="s">
        <v>15</v>
      </c>
      <c r="F40" s="36" t="s">
        <v>16</v>
      </c>
      <c r="G40" s="37" t="s">
        <v>17</v>
      </c>
      <c r="H40" s="38" t="s">
        <v>18</v>
      </c>
      <c r="I40" s="37" t="s">
        <v>17</v>
      </c>
      <c r="J40" s="39" t="s">
        <v>18</v>
      </c>
      <c r="K40" s="37" t="s">
        <v>17</v>
      </c>
      <c r="L40" s="39" t="s">
        <v>18</v>
      </c>
      <c r="M40" s="37" t="s">
        <v>17</v>
      </c>
      <c r="N40" s="39" t="s">
        <v>18</v>
      </c>
      <c r="O40" s="40" t="s">
        <v>18</v>
      </c>
      <c r="P40" s="14"/>
      <c r="Q40" s="14"/>
      <c r="R40" s="14"/>
      <c r="S40" s="14"/>
      <c r="T40" s="14"/>
    </row>
    <row r="41" spans="1:21" ht="14.1" customHeight="1">
      <c r="A41" s="41" t="s">
        <v>19</v>
      </c>
      <c r="B41" s="32" t="s">
        <v>47</v>
      </c>
      <c r="C41" s="34"/>
      <c r="D41" s="42"/>
      <c r="E41" s="43"/>
      <c r="F41" s="42"/>
      <c r="G41" s="44"/>
      <c r="H41" s="45"/>
      <c r="I41" s="44"/>
      <c r="J41" s="46"/>
      <c r="K41" s="44"/>
      <c r="L41" s="46"/>
      <c r="M41" s="44"/>
      <c r="N41" s="46"/>
      <c r="O41" s="47"/>
      <c r="P41" s="14"/>
      <c r="Q41" s="14"/>
      <c r="R41" s="14"/>
      <c r="S41" s="14"/>
      <c r="T41" s="14"/>
    </row>
    <row r="42" spans="1:21" ht="14.1" customHeight="1">
      <c r="A42" s="41"/>
      <c r="B42" s="48" t="s">
        <v>49</v>
      </c>
      <c r="C42" s="49" t="s">
        <v>50</v>
      </c>
      <c r="D42" s="50">
        <v>2000</v>
      </c>
      <c r="E42" s="51">
        <v>0.5</v>
      </c>
      <c r="F42" s="50" t="s">
        <v>21</v>
      </c>
      <c r="G42" s="50">
        <v>12</v>
      </c>
      <c r="H42" s="45"/>
      <c r="I42" s="44"/>
      <c r="J42" s="46"/>
      <c r="K42" s="44"/>
      <c r="L42" s="46"/>
      <c r="M42" s="44"/>
      <c r="N42" s="46"/>
      <c r="O42" s="47"/>
      <c r="P42" s="14"/>
      <c r="Q42" s="14"/>
      <c r="R42" s="14"/>
      <c r="S42" s="14"/>
      <c r="T42" s="14"/>
    </row>
    <row r="43" spans="1:21" ht="14.1" customHeight="1">
      <c r="A43" s="41"/>
      <c r="B43" s="41" t="s">
        <v>20</v>
      </c>
      <c r="C43" s="52"/>
      <c r="D43" s="53"/>
      <c r="E43" s="54"/>
      <c r="F43" s="55" t="s">
        <v>21</v>
      </c>
      <c r="G43" s="56"/>
      <c r="H43" s="45">
        <f t="shared" ref="H43:H48" si="1">D43*E43*G43</f>
        <v>0</v>
      </c>
      <c r="I43" s="56"/>
      <c r="J43" s="46">
        <f>D43*E43*I43</f>
        <v>0</v>
      </c>
      <c r="K43" s="56"/>
      <c r="L43" s="46">
        <f>D43*E43*K43</f>
        <v>0</v>
      </c>
      <c r="M43" s="56"/>
      <c r="N43" s="46">
        <f>D43*E43*M43</f>
        <v>0</v>
      </c>
      <c r="O43" s="47">
        <f t="shared" ref="O43:O48" si="2">H43+J43+L43+N43</f>
        <v>0</v>
      </c>
      <c r="P43" s="14"/>
      <c r="Q43" s="14"/>
      <c r="R43" s="14"/>
      <c r="S43" s="14"/>
      <c r="T43" s="14"/>
    </row>
    <row r="44" spans="1:21" ht="14.1" customHeight="1">
      <c r="A44" s="41"/>
      <c r="B44" s="41" t="s">
        <v>22</v>
      </c>
      <c r="C44" s="52"/>
      <c r="D44" s="53"/>
      <c r="E44" s="54"/>
      <c r="F44" s="55" t="s">
        <v>21</v>
      </c>
      <c r="G44" s="56"/>
      <c r="H44" s="45">
        <f t="shared" si="1"/>
        <v>0</v>
      </c>
      <c r="I44" s="56"/>
      <c r="J44" s="46">
        <f t="shared" ref="J44:J48" si="3">D44*E44*I44</f>
        <v>0</v>
      </c>
      <c r="K44" s="56"/>
      <c r="L44" s="46">
        <f t="shared" ref="L44:L48" si="4">D44*E44*K44</f>
        <v>0</v>
      </c>
      <c r="M44" s="56"/>
      <c r="N44" s="46">
        <f t="shared" ref="N44:N48" si="5">D44*E44*M44</f>
        <v>0</v>
      </c>
      <c r="O44" s="47">
        <f t="shared" si="2"/>
        <v>0</v>
      </c>
      <c r="P44" s="14"/>
      <c r="Q44" s="14"/>
      <c r="R44" s="14"/>
      <c r="S44" s="14"/>
      <c r="T44" s="14"/>
    </row>
    <row r="45" spans="1:21" ht="14.1" customHeight="1">
      <c r="A45" s="41"/>
      <c r="B45" s="41" t="s">
        <v>23</v>
      </c>
      <c r="C45" s="52"/>
      <c r="D45" s="53"/>
      <c r="E45" s="54"/>
      <c r="F45" s="55" t="s">
        <v>21</v>
      </c>
      <c r="G45" s="56"/>
      <c r="H45" s="45">
        <f t="shared" si="1"/>
        <v>0</v>
      </c>
      <c r="I45" s="56"/>
      <c r="J45" s="46">
        <f t="shared" si="3"/>
        <v>0</v>
      </c>
      <c r="K45" s="56"/>
      <c r="L45" s="46">
        <f t="shared" si="4"/>
        <v>0</v>
      </c>
      <c r="M45" s="56"/>
      <c r="N45" s="46">
        <f t="shared" si="5"/>
        <v>0</v>
      </c>
      <c r="O45" s="47">
        <f t="shared" si="2"/>
        <v>0</v>
      </c>
      <c r="P45" s="14"/>
      <c r="Q45" s="14"/>
      <c r="R45" s="14"/>
      <c r="S45" s="14"/>
      <c r="T45" s="14"/>
    </row>
    <row r="46" spans="1:21" ht="14.1" customHeight="1">
      <c r="A46" s="41"/>
      <c r="B46" s="41" t="s">
        <v>24</v>
      </c>
      <c r="C46" s="52"/>
      <c r="D46" s="53"/>
      <c r="E46" s="54"/>
      <c r="F46" s="55" t="s">
        <v>21</v>
      </c>
      <c r="G46" s="56"/>
      <c r="H46" s="45">
        <f t="shared" si="1"/>
        <v>0</v>
      </c>
      <c r="I46" s="56"/>
      <c r="J46" s="46">
        <f t="shared" si="3"/>
        <v>0</v>
      </c>
      <c r="K46" s="56"/>
      <c r="L46" s="46">
        <f t="shared" si="4"/>
        <v>0</v>
      </c>
      <c r="M46" s="56"/>
      <c r="N46" s="46">
        <f t="shared" si="5"/>
        <v>0</v>
      </c>
      <c r="O46" s="47">
        <f t="shared" si="2"/>
        <v>0</v>
      </c>
      <c r="P46" s="14"/>
      <c r="Q46" s="14"/>
      <c r="R46" s="14"/>
      <c r="S46" s="14"/>
      <c r="T46" s="14"/>
    </row>
    <row r="47" spans="1:21" ht="14.1" customHeight="1">
      <c r="A47" s="41"/>
      <c r="B47" s="41" t="s">
        <v>25</v>
      </c>
      <c r="C47" s="52"/>
      <c r="D47" s="53"/>
      <c r="E47" s="54"/>
      <c r="F47" s="55" t="s">
        <v>21</v>
      </c>
      <c r="G47" s="56"/>
      <c r="H47" s="45">
        <f t="shared" si="1"/>
        <v>0</v>
      </c>
      <c r="I47" s="56"/>
      <c r="J47" s="46">
        <f t="shared" si="3"/>
        <v>0</v>
      </c>
      <c r="K47" s="56"/>
      <c r="L47" s="46">
        <f t="shared" si="4"/>
        <v>0</v>
      </c>
      <c r="M47" s="56"/>
      <c r="N47" s="46">
        <f t="shared" si="5"/>
        <v>0</v>
      </c>
      <c r="O47" s="47">
        <f t="shared" si="2"/>
        <v>0</v>
      </c>
      <c r="P47" s="14"/>
      <c r="Q47" s="14"/>
      <c r="R47" s="14"/>
      <c r="S47" s="14"/>
      <c r="T47" s="14"/>
    </row>
    <row r="48" spans="1:21" ht="14.1" customHeight="1">
      <c r="A48" s="41"/>
      <c r="B48" s="41" t="s">
        <v>26</v>
      </c>
      <c r="C48" s="52"/>
      <c r="D48" s="53"/>
      <c r="E48" s="54"/>
      <c r="F48" s="55" t="s">
        <v>21</v>
      </c>
      <c r="G48" s="56"/>
      <c r="H48" s="45">
        <f t="shared" si="1"/>
        <v>0</v>
      </c>
      <c r="I48" s="56"/>
      <c r="J48" s="46">
        <f t="shared" si="3"/>
        <v>0</v>
      </c>
      <c r="K48" s="56"/>
      <c r="L48" s="46">
        <f t="shared" si="4"/>
        <v>0</v>
      </c>
      <c r="M48" s="56"/>
      <c r="N48" s="46">
        <f t="shared" si="5"/>
        <v>0</v>
      </c>
      <c r="O48" s="47">
        <f t="shared" si="2"/>
        <v>0</v>
      </c>
      <c r="P48" s="14"/>
      <c r="Q48" s="14"/>
      <c r="R48" s="14"/>
      <c r="S48" s="14"/>
      <c r="T48" s="14"/>
    </row>
    <row r="49" spans="1:20" ht="14.1" customHeight="1">
      <c r="A49" s="41"/>
      <c r="B49" s="41"/>
      <c r="C49" s="32"/>
      <c r="D49" s="57"/>
      <c r="E49" s="58"/>
      <c r="F49" s="33"/>
      <c r="G49" s="44"/>
      <c r="H49" s="45"/>
      <c r="I49" s="44"/>
      <c r="J49" s="45"/>
      <c r="K49" s="44"/>
      <c r="L49" s="45"/>
      <c r="M49" s="44"/>
      <c r="N49" s="45"/>
      <c r="O49" s="47"/>
      <c r="P49" s="14"/>
      <c r="Q49" s="14"/>
      <c r="R49" s="14"/>
      <c r="S49" s="14"/>
      <c r="T49" s="14"/>
    </row>
    <row r="50" spans="1:20" ht="14.1" customHeight="1">
      <c r="A50" s="41"/>
      <c r="B50" s="41"/>
      <c r="C50" s="32"/>
      <c r="D50" s="59" t="s">
        <v>61</v>
      </c>
      <c r="E50" s="36" t="s">
        <v>15</v>
      </c>
      <c r="F50" s="33"/>
      <c r="G50" s="44"/>
      <c r="H50" s="45"/>
      <c r="I50" s="44"/>
      <c r="J50" s="45"/>
      <c r="K50" s="44"/>
      <c r="L50" s="45"/>
      <c r="M50" s="44"/>
      <c r="N50" s="45"/>
      <c r="O50" s="47"/>
      <c r="P50" s="14"/>
      <c r="Q50" s="14"/>
      <c r="R50" s="14"/>
      <c r="S50" s="14"/>
      <c r="T50" s="14"/>
    </row>
    <row r="51" spans="1:20" ht="14.1" customHeight="1">
      <c r="A51" s="41" t="s">
        <v>63</v>
      </c>
      <c r="B51" s="32" t="s">
        <v>94</v>
      </c>
      <c r="C51" s="60"/>
      <c r="D51" s="61">
        <v>0</v>
      </c>
      <c r="E51" s="62">
        <v>0.1</v>
      </c>
      <c r="F51" s="55" t="s">
        <v>21</v>
      </c>
      <c r="G51" s="56"/>
      <c r="H51" s="45">
        <f t="shared" ref="H51:H52" si="6">D51*E51*G51</f>
        <v>0</v>
      </c>
      <c r="I51" s="56"/>
      <c r="J51" s="46">
        <f>D51*E51*I51</f>
        <v>0</v>
      </c>
      <c r="K51" s="56"/>
      <c r="L51" s="46">
        <f>D51*E51*K51</f>
        <v>0</v>
      </c>
      <c r="M51" s="56"/>
      <c r="N51" s="46">
        <f>D51*E51*M51</f>
        <v>0</v>
      </c>
      <c r="O51" s="47">
        <f>H51+J51+L51+N51</f>
        <v>0</v>
      </c>
      <c r="P51" s="14"/>
      <c r="Q51" s="14"/>
      <c r="R51" s="14"/>
      <c r="S51" s="14"/>
      <c r="T51" s="14"/>
    </row>
    <row r="52" spans="1:20" ht="14.1" customHeight="1">
      <c r="A52" s="41" t="s">
        <v>64</v>
      </c>
      <c r="B52" s="32" t="s">
        <v>62</v>
      </c>
      <c r="C52" s="60"/>
      <c r="D52" s="61">
        <v>0</v>
      </c>
      <c r="E52" s="62">
        <v>0.3</v>
      </c>
      <c r="F52" s="55" t="s">
        <v>21</v>
      </c>
      <c r="G52" s="56"/>
      <c r="H52" s="45">
        <f t="shared" si="6"/>
        <v>0</v>
      </c>
      <c r="I52" s="56"/>
      <c r="J52" s="46">
        <f>D52*E52*I52</f>
        <v>0</v>
      </c>
      <c r="K52" s="56"/>
      <c r="L52" s="46">
        <f>D52*E52*K52</f>
        <v>0</v>
      </c>
      <c r="M52" s="56"/>
      <c r="N52" s="46">
        <f>D52*E52*M52</f>
        <v>0</v>
      </c>
      <c r="O52" s="47">
        <f>H52+J52+L52+N52</f>
        <v>0</v>
      </c>
      <c r="P52" s="14"/>
      <c r="Q52" s="14"/>
      <c r="R52" s="14"/>
      <c r="S52" s="14"/>
      <c r="T52" s="14"/>
    </row>
    <row r="53" spans="1:20" ht="14.1" customHeight="1">
      <c r="A53" s="5"/>
      <c r="B53" s="34" t="s">
        <v>27</v>
      </c>
      <c r="C53" s="63"/>
      <c r="D53" s="61"/>
      <c r="E53" s="64"/>
      <c r="F53" s="33"/>
      <c r="G53" s="44"/>
      <c r="H53" s="65">
        <f>SUM(H43:H52)</f>
        <v>0</v>
      </c>
      <c r="I53" s="44"/>
      <c r="J53" s="65">
        <f>SUM(J43:J52)</f>
        <v>0</v>
      </c>
      <c r="K53" s="44"/>
      <c r="L53" s="65">
        <f>SUM(L43:L52)</f>
        <v>0</v>
      </c>
      <c r="M53" s="44"/>
      <c r="N53" s="65">
        <f>SUM(N43:N52)</f>
        <v>0</v>
      </c>
      <c r="O53" s="66">
        <f>SUM(O43:O52)</f>
        <v>0</v>
      </c>
      <c r="P53" s="14"/>
      <c r="Q53" s="14"/>
      <c r="R53" s="14"/>
      <c r="S53" s="14"/>
      <c r="T53" s="14"/>
    </row>
    <row r="54" spans="1:20" ht="14.1" customHeight="1">
      <c r="A54" s="5"/>
      <c r="B54" s="34"/>
      <c r="C54" s="63"/>
      <c r="D54" s="33"/>
      <c r="E54" s="67"/>
      <c r="F54" s="33"/>
      <c r="G54" s="44"/>
      <c r="H54" s="65"/>
      <c r="I54" s="44"/>
      <c r="J54" s="68"/>
      <c r="K54" s="44"/>
      <c r="L54" s="68"/>
      <c r="M54" s="44"/>
      <c r="N54" s="68"/>
      <c r="O54" s="66"/>
      <c r="P54" s="14"/>
      <c r="Q54" s="14"/>
      <c r="R54" s="14"/>
      <c r="S54" s="14"/>
      <c r="T54" s="14"/>
    </row>
    <row r="55" spans="1:20" ht="14.1" customHeight="1">
      <c r="A55" s="34" t="s">
        <v>28</v>
      </c>
      <c r="B55" s="34" t="s">
        <v>98</v>
      </c>
      <c r="C55" s="63"/>
      <c r="D55" s="36" t="s">
        <v>14</v>
      </c>
      <c r="E55" s="36" t="s">
        <v>15</v>
      </c>
      <c r="F55" s="33"/>
      <c r="G55" s="44"/>
      <c r="H55" s="45"/>
      <c r="I55" s="44"/>
      <c r="J55" s="46"/>
      <c r="K55" s="44"/>
      <c r="L55" s="46"/>
      <c r="M55" s="44"/>
      <c r="N55" s="46"/>
      <c r="O55" s="47"/>
      <c r="P55" s="14"/>
      <c r="Q55" s="14"/>
      <c r="R55" s="14"/>
      <c r="S55" s="14"/>
      <c r="T55" s="14"/>
    </row>
    <row r="56" spans="1:20" ht="14.1" customHeight="1">
      <c r="A56" s="63" t="s">
        <v>19</v>
      </c>
      <c r="B56" s="32" t="s">
        <v>97</v>
      </c>
      <c r="C56" s="63"/>
      <c r="D56" s="36"/>
      <c r="E56" s="36"/>
      <c r="F56" s="33"/>
      <c r="G56" s="44"/>
      <c r="H56" s="45"/>
      <c r="I56" s="44"/>
      <c r="J56" s="46"/>
      <c r="K56" s="44"/>
      <c r="L56" s="46"/>
      <c r="M56" s="44"/>
      <c r="N56" s="46"/>
      <c r="O56" s="47"/>
      <c r="P56" s="14"/>
      <c r="Q56" s="14"/>
      <c r="R56" s="14"/>
      <c r="S56" s="14"/>
      <c r="T56" s="14"/>
    </row>
    <row r="57" spans="1:20" ht="14.1" customHeight="1">
      <c r="A57" s="63"/>
      <c r="B57" s="69" t="s">
        <v>49</v>
      </c>
      <c r="C57" s="70" t="s">
        <v>51</v>
      </c>
      <c r="D57" s="71">
        <v>350</v>
      </c>
      <c r="E57" s="72">
        <v>1</v>
      </c>
      <c r="F57" s="71" t="s">
        <v>73</v>
      </c>
      <c r="G57" s="73">
        <f>2*3</f>
        <v>6</v>
      </c>
      <c r="H57" s="45"/>
      <c r="I57" s="44"/>
      <c r="J57" s="45"/>
      <c r="K57" s="44"/>
      <c r="L57" s="45"/>
      <c r="M57" s="44"/>
      <c r="N57" s="45"/>
      <c r="O57" s="47"/>
      <c r="P57" s="14"/>
      <c r="Q57" s="14"/>
      <c r="R57" s="14"/>
      <c r="S57" s="14"/>
      <c r="T57" s="14"/>
    </row>
    <row r="58" spans="1:20" ht="14.1" customHeight="1">
      <c r="A58" s="63"/>
      <c r="B58" s="555" t="s">
        <v>78</v>
      </c>
      <c r="C58" s="556"/>
      <c r="D58" s="33"/>
      <c r="E58" s="67"/>
      <c r="F58" s="33"/>
      <c r="G58" s="44"/>
      <c r="H58" s="45"/>
      <c r="I58" s="44"/>
      <c r="J58" s="45"/>
      <c r="K58" s="44"/>
      <c r="L58" s="45"/>
      <c r="M58" s="44"/>
      <c r="N58" s="45"/>
      <c r="O58" s="47"/>
      <c r="P58" s="14"/>
      <c r="Q58" s="14"/>
      <c r="R58" s="14"/>
      <c r="S58" s="14"/>
      <c r="T58" s="14"/>
    </row>
    <row r="59" spans="1:20" ht="14.1" customHeight="1">
      <c r="A59" s="63"/>
      <c r="B59" s="74" t="s">
        <v>20</v>
      </c>
      <c r="C59" s="75"/>
      <c r="D59" s="76"/>
      <c r="E59" s="77"/>
      <c r="F59" s="55" t="s">
        <v>73</v>
      </c>
      <c r="G59" s="56"/>
      <c r="H59" s="45">
        <f>D59*E59*G59</f>
        <v>0</v>
      </c>
      <c r="I59" s="56"/>
      <c r="J59" s="45">
        <f>D59*E59*I59</f>
        <v>0</v>
      </c>
      <c r="K59" s="56"/>
      <c r="L59" s="45">
        <f>D59*E59*K59</f>
        <v>0</v>
      </c>
      <c r="M59" s="56"/>
      <c r="N59" s="45">
        <f>D59*E59*M59</f>
        <v>0</v>
      </c>
      <c r="O59" s="47">
        <f>H59+J59+L59+N59</f>
        <v>0</v>
      </c>
      <c r="P59" s="14"/>
      <c r="Q59" s="14"/>
      <c r="R59" s="14"/>
      <c r="S59" s="14"/>
      <c r="T59" s="14"/>
    </row>
    <row r="60" spans="1:20" ht="14.1" customHeight="1">
      <c r="A60" s="63"/>
      <c r="B60" s="74" t="s">
        <v>22</v>
      </c>
      <c r="C60" s="75"/>
      <c r="D60" s="76"/>
      <c r="E60" s="77"/>
      <c r="F60" s="55" t="s">
        <v>74</v>
      </c>
      <c r="G60" s="56"/>
      <c r="H60" s="45">
        <f>D60*E60*G60</f>
        <v>0</v>
      </c>
      <c r="I60" s="56"/>
      <c r="J60" s="45">
        <f>D60*E60*I60</f>
        <v>0</v>
      </c>
      <c r="K60" s="56"/>
      <c r="L60" s="45">
        <f>D60*E60*K60</f>
        <v>0</v>
      </c>
      <c r="M60" s="56"/>
      <c r="N60" s="45">
        <f>D60*E60*M60</f>
        <v>0</v>
      </c>
      <c r="O60" s="47">
        <f>H60+J60+L60+N60</f>
        <v>0</v>
      </c>
      <c r="P60" s="14"/>
      <c r="Q60" s="14"/>
      <c r="R60" s="14"/>
      <c r="S60" s="14"/>
      <c r="T60" s="14"/>
    </row>
    <row r="61" spans="1:20" ht="14.1" customHeight="1">
      <c r="A61" s="63"/>
      <c r="B61" s="74" t="s">
        <v>23</v>
      </c>
      <c r="C61" s="75"/>
      <c r="D61" s="78"/>
      <c r="E61" s="79"/>
      <c r="F61" s="55" t="s">
        <v>75</v>
      </c>
      <c r="G61" s="56"/>
      <c r="H61" s="45">
        <f>D61*E61*G61</f>
        <v>0</v>
      </c>
      <c r="I61" s="56"/>
      <c r="J61" s="45">
        <f>D61*E61*I61</f>
        <v>0</v>
      </c>
      <c r="K61" s="56"/>
      <c r="L61" s="45">
        <f>D61*E61*K61</f>
        <v>0</v>
      </c>
      <c r="M61" s="56"/>
      <c r="N61" s="45">
        <f>D61*E61*M61</f>
        <v>0</v>
      </c>
      <c r="O61" s="47">
        <f>H61+J61+L61+N61</f>
        <v>0</v>
      </c>
      <c r="P61" s="14"/>
      <c r="Q61" s="14"/>
      <c r="R61" s="14"/>
      <c r="S61" s="14"/>
      <c r="T61" s="14"/>
    </row>
    <row r="62" spans="1:20" ht="20.25" customHeight="1">
      <c r="A62" s="63"/>
      <c r="B62" s="74" t="s">
        <v>24</v>
      </c>
      <c r="C62" s="75"/>
      <c r="D62" s="76"/>
      <c r="E62" s="77"/>
      <c r="F62" s="80" t="s">
        <v>76</v>
      </c>
      <c r="G62" s="56"/>
      <c r="H62" s="45">
        <f>D62*E62*G62</f>
        <v>0</v>
      </c>
      <c r="I62" s="56"/>
      <c r="J62" s="45">
        <f>D62*E62*I62</f>
        <v>0</v>
      </c>
      <c r="K62" s="56"/>
      <c r="L62" s="45">
        <f>D62*E62*K62</f>
        <v>0</v>
      </c>
      <c r="M62" s="56"/>
      <c r="N62" s="45">
        <f>D62*E62*M62</f>
        <v>0</v>
      </c>
      <c r="O62" s="47">
        <f>H62+J62+L62+N62</f>
        <v>0</v>
      </c>
      <c r="P62" s="14"/>
      <c r="Q62" s="14"/>
      <c r="R62" s="14"/>
      <c r="S62" s="14"/>
      <c r="T62" s="14"/>
    </row>
    <row r="63" spans="1:20" ht="14.1" customHeight="1">
      <c r="A63" s="63"/>
      <c r="B63" s="555" t="s">
        <v>48</v>
      </c>
      <c r="C63" s="556"/>
      <c r="D63" s="33"/>
      <c r="E63" s="67"/>
      <c r="F63" s="33"/>
      <c r="G63" s="44"/>
      <c r="H63" s="45"/>
      <c r="I63" s="44"/>
      <c r="J63" s="45"/>
      <c r="K63" s="44"/>
      <c r="L63" s="45"/>
      <c r="M63" s="44"/>
      <c r="N63" s="45"/>
      <c r="O63" s="47"/>
      <c r="P63" s="14"/>
      <c r="Q63" s="14"/>
      <c r="R63" s="14"/>
      <c r="S63" s="14"/>
      <c r="T63" s="14"/>
    </row>
    <row r="64" spans="1:20" ht="14.1" customHeight="1">
      <c r="A64" s="63"/>
      <c r="B64" s="74" t="s">
        <v>20</v>
      </c>
      <c r="C64" s="75"/>
      <c r="D64" s="76"/>
      <c r="E64" s="77"/>
      <c r="F64" s="55" t="s">
        <v>73</v>
      </c>
      <c r="G64" s="56"/>
      <c r="H64" s="45">
        <f>D64*E64*G64</f>
        <v>0</v>
      </c>
      <c r="I64" s="56"/>
      <c r="J64" s="45">
        <f>D64*E64*I64</f>
        <v>0</v>
      </c>
      <c r="K64" s="56"/>
      <c r="L64" s="45">
        <f>D64*E64*K64</f>
        <v>0</v>
      </c>
      <c r="M64" s="56"/>
      <c r="N64" s="45">
        <f>D64*E64*M64</f>
        <v>0</v>
      </c>
      <c r="O64" s="47">
        <f>H64+J64+L64+N64</f>
        <v>0</v>
      </c>
      <c r="P64" s="14"/>
      <c r="Q64" s="14"/>
      <c r="R64" s="14"/>
      <c r="S64" s="14"/>
      <c r="T64" s="14"/>
    </row>
    <row r="65" spans="1:20" ht="14.1" customHeight="1">
      <c r="A65" s="63"/>
      <c r="B65" s="74" t="s">
        <v>22</v>
      </c>
      <c r="C65" s="75"/>
      <c r="D65" s="78"/>
      <c r="E65" s="79"/>
      <c r="F65" s="55" t="s">
        <v>74</v>
      </c>
      <c r="G65" s="56"/>
      <c r="H65" s="45">
        <f>D65*E65*G65</f>
        <v>0</v>
      </c>
      <c r="I65" s="56"/>
      <c r="J65" s="45">
        <f>D65*E65*I65</f>
        <v>0</v>
      </c>
      <c r="K65" s="56"/>
      <c r="L65" s="45">
        <f>D65*E65*K65</f>
        <v>0</v>
      </c>
      <c r="M65" s="56"/>
      <c r="N65" s="45">
        <f>D65*E65*M65</f>
        <v>0</v>
      </c>
      <c r="O65" s="47">
        <f>H65+J65+L65+N65</f>
        <v>0</v>
      </c>
      <c r="P65" s="14"/>
      <c r="Q65" s="14"/>
      <c r="R65" s="14"/>
      <c r="S65" s="14"/>
      <c r="T65" s="14"/>
    </row>
    <row r="66" spans="1:20" ht="14.1" customHeight="1">
      <c r="A66" s="63"/>
      <c r="B66" s="74" t="s">
        <v>23</v>
      </c>
      <c r="C66" s="75"/>
      <c r="D66" s="76"/>
      <c r="E66" s="77"/>
      <c r="F66" s="55" t="s">
        <v>75</v>
      </c>
      <c r="G66" s="56"/>
      <c r="H66" s="45">
        <f>D66*E66*G66</f>
        <v>0</v>
      </c>
      <c r="I66" s="56"/>
      <c r="J66" s="45">
        <f>D66*E66*I66</f>
        <v>0</v>
      </c>
      <c r="K66" s="56"/>
      <c r="L66" s="45">
        <f>D66*E66*K66</f>
        <v>0</v>
      </c>
      <c r="M66" s="56"/>
      <c r="N66" s="45">
        <f>D66*E66*M66</f>
        <v>0</v>
      </c>
      <c r="O66" s="47">
        <f>H66+J66+L66+N66</f>
        <v>0</v>
      </c>
      <c r="P66" s="14"/>
      <c r="Q66" s="14"/>
      <c r="R66" s="14"/>
      <c r="S66" s="14"/>
      <c r="T66" s="14"/>
    </row>
    <row r="67" spans="1:20" ht="21.75" customHeight="1">
      <c r="A67" s="63"/>
      <c r="B67" s="74" t="s">
        <v>24</v>
      </c>
      <c r="C67" s="75"/>
      <c r="D67" s="76"/>
      <c r="E67" s="77"/>
      <c r="F67" s="80" t="s">
        <v>76</v>
      </c>
      <c r="G67" s="56"/>
      <c r="H67" s="45">
        <f>D67*E67*G67</f>
        <v>0</v>
      </c>
      <c r="I67" s="56"/>
      <c r="J67" s="45">
        <f>D67*E67*I67</f>
        <v>0</v>
      </c>
      <c r="K67" s="56"/>
      <c r="L67" s="45">
        <f>D67*E67*K67</f>
        <v>0</v>
      </c>
      <c r="M67" s="56"/>
      <c r="N67" s="45">
        <f>D67*E67*M67</f>
        <v>0</v>
      </c>
      <c r="O67" s="47">
        <f>H67+J67+L67+N67</f>
        <v>0</v>
      </c>
      <c r="P67" s="14"/>
      <c r="Q67" s="14"/>
      <c r="R67" s="14"/>
      <c r="S67" s="14"/>
      <c r="T67" s="14"/>
    </row>
    <row r="68" spans="1:20" ht="14.1" customHeight="1">
      <c r="A68" s="63"/>
      <c r="B68" s="555" t="s">
        <v>48</v>
      </c>
      <c r="C68" s="556"/>
      <c r="D68" s="33"/>
      <c r="E68" s="67"/>
      <c r="F68" s="33"/>
      <c r="G68" s="44"/>
      <c r="H68" s="45"/>
      <c r="I68" s="44"/>
      <c r="J68" s="45"/>
      <c r="K68" s="44"/>
      <c r="L68" s="45"/>
      <c r="M68" s="44"/>
      <c r="N68" s="45"/>
      <c r="O68" s="47"/>
      <c r="P68" s="14"/>
      <c r="Q68" s="14"/>
      <c r="R68" s="14"/>
      <c r="S68" s="14"/>
      <c r="T68" s="14"/>
    </row>
    <row r="69" spans="1:20" ht="14.1" customHeight="1">
      <c r="A69" s="63"/>
      <c r="B69" s="74" t="s">
        <v>20</v>
      </c>
      <c r="C69" s="75"/>
      <c r="D69" s="76"/>
      <c r="E69" s="77"/>
      <c r="F69" s="55" t="s">
        <v>73</v>
      </c>
      <c r="G69" s="56"/>
      <c r="H69" s="45">
        <f>D69*E69*G69</f>
        <v>0</v>
      </c>
      <c r="I69" s="56"/>
      <c r="J69" s="45">
        <f>D69*E69*I69</f>
        <v>0</v>
      </c>
      <c r="K69" s="56"/>
      <c r="L69" s="45">
        <f>D69*E69*K69</f>
        <v>0</v>
      </c>
      <c r="M69" s="56"/>
      <c r="N69" s="45">
        <f>D69*E69*M69</f>
        <v>0</v>
      </c>
      <c r="O69" s="47">
        <f>H69+J69+L69+N69</f>
        <v>0</v>
      </c>
      <c r="P69" s="14"/>
      <c r="Q69" s="14"/>
      <c r="R69" s="14"/>
      <c r="S69" s="14"/>
      <c r="T69" s="14"/>
    </row>
    <row r="70" spans="1:20" ht="14.1" customHeight="1">
      <c r="A70" s="63"/>
      <c r="B70" s="74" t="s">
        <v>22</v>
      </c>
      <c r="C70" s="75"/>
      <c r="D70" s="76"/>
      <c r="E70" s="77"/>
      <c r="F70" s="55" t="s">
        <v>74</v>
      </c>
      <c r="G70" s="56"/>
      <c r="H70" s="45">
        <f>D70*E70*G70</f>
        <v>0</v>
      </c>
      <c r="I70" s="56"/>
      <c r="J70" s="45">
        <f>D70*E70*I70</f>
        <v>0</v>
      </c>
      <c r="K70" s="56"/>
      <c r="L70" s="45">
        <f>D70*E70*K70</f>
        <v>0</v>
      </c>
      <c r="M70" s="56"/>
      <c r="N70" s="45">
        <f>D70*E70*M70</f>
        <v>0</v>
      </c>
      <c r="O70" s="47">
        <f>H70+J70+L70+N70</f>
        <v>0</v>
      </c>
      <c r="P70" s="14"/>
      <c r="Q70" s="14"/>
      <c r="R70" s="14"/>
      <c r="S70" s="14"/>
      <c r="T70" s="14"/>
    </row>
    <row r="71" spans="1:20" ht="14.1" customHeight="1">
      <c r="A71" s="63"/>
      <c r="B71" s="74" t="s">
        <v>23</v>
      </c>
      <c r="C71" s="75"/>
      <c r="D71" s="78"/>
      <c r="E71" s="79"/>
      <c r="F71" s="55" t="s">
        <v>75</v>
      </c>
      <c r="G71" s="56"/>
      <c r="H71" s="45">
        <f>D71*E71*G71</f>
        <v>0</v>
      </c>
      <c r="I71" s="56"/>
      <c r="J71" s="45">
        <f>D71*E71*I71</f>
        <v>0</v>
      </c>
      <c r="K71" s="56"/>
      <c r="L71" s="45">
        <f>D71*E71*K71</f>
        <v>0</v>
      </c>
      <c r="M71" s="56"/>
      <c r="N71" s="45">
        <f>D71*E71*M71</f>
        <v>0</v>
      </c>
      <c r="O71" s="47">
        <f>H71+J71+L71+N71</f>
        <v>0</v>
      </c>
      <c r="P71" s="14"/>
      <c r="Q71" s="14"/>
      <c r="R71" s="14"/>
      <c r="S71" s="14"/>
      <c r="T71" s="14"/>
    </row>
    <row r="72" spans="1:20" ht="21.75" customHeight="1">
      <c r="A72" s="63"/>
      <c r="B72" s="74" t="s">
        <v>24</v>
      </c>
      <c r="C72" s="75"/>
      <c r="D72" s="76"/>
      <c r="E72" s="77"/>
      <c r="F72" s="80" t="s">
        <v>76</v>
      </c>
      <c r="G72" s="56"/>
      <c r="H72" s="45">
        <f>D72*E72*G72</f>
        <v>0</v>
      </c>
      <c r="I72" s="56"/>
      <c r="J72" s="45">
        <f>D72*E72*I72</f>
        <v>0</v>
      </c>
      <c r="K72" s="56"/>
      <c r="L72" s="45">
        <f>D72*E72*K72</f>
        <v>0</v>
      </c>
      <c r="M72" s="56"/>
      <c r="N72" s="45">
        <f>D72*E72*M72</f>
        <v>0</v>
      </c>
      <c r="O72" s="47">
        <f>H72+J72+L72+N72</f>
        <v>0</v>
      </c>
      <c r="P72" s="14"/>
      <c r="Q72" s="14"/>
      <c r="R72" s="14"/>
      <c r="S72" s="14"/>
      <c r="T72" s="14"/>
    </row>
    <row r="73" spans="1:20" ht="13.5" customHeight="1">
      <c r="A73" s="63"/>
      <c r="B73" s="555" t="s">
        <v>48</v>
      </c>
      <c r="C73" s="556"/>
      <c r="D73" s="33"/>
      <c r="E73" s="67"/>
      <c r="F73" s="33"/>
      <c r="G73" s="44"/>
      <c r="H73" s="45"/>
      <c r="I73" s="44"/>
      <c r="J73" s="45"/>
      <c r="K73" s="44"/>
      <c r="L73" s="45"/>
      <c r="M73" s="44"/>
      <c r="N73" s="45"/>
      <c r="O73" s="47"/>
      <c r="P73" s="14"/>
      <c r="Q73" s="14"/>
      <c r="R73" s="14"/>
      <c r="S73" s="14"/>
      <c r="T73" s="14"/>
    </row>
    <row r="74" spans="1:20" ht="14.1" customHeight="1">
      <c r="A74" s="63"/>
      <c r="B74" s="74" t="s">
        <v>20</v>
      </c>
      <c r="C74" s="75"/>
      <c r="D74" s="55"/>
      <c r="E74" s="81"/>
      <c r="F74" s="55" t="s">
        <v>73</v>
      </c>
      <c r="G74" s="82"/>
      <c r="H74" s="45">
        <f>D74*E74*G74</f>
        <v>0</v>
      </c>
      <c r="I74" s="82"/>
      <c r="J74" s="45">
        <f>D74*E74*I74</f>
        <v>0</v>
      </c>
      <c r="K74" s="82"/>
      <c r="L74" s="45">
        <f>D74*E74*K74</f>
        <v>0</v>
      </c>
      <c r="M74" s="82"/>
      <c r="N74" s="45">
        <f>D74*E74*M74</f>
        <v>0</v>
      </c>
      <c r="O74" s="47">
        <f>H74+J74+L74+N74</f>
        <v>0</v>
      </c>
      <c r="P74" s="14"/>
      <c r="Q74" s="14"/>
      <c r="R74" s="14"/>
      <c r="S74" s="14"/>
      <c r="T74" s="14"/>
    </row>
    <row r="75" spans="1:20" ht="14.1" customHeight="1">
      <c r="A75" s="63"/>
      <c r="B75" s="74" t="s">
        <v>22</v>
      </c>
      <c r="C75" s="75"/>
      <c r="D75" s="55"/>
      <c r="E75" s="81"/>
      <c r="F75" s="55" t="s">
        <v>74</v>
      </c>
      <c r="G75" s="82"/>
      <c r="H75" s="45">
        <f>D75*E75*G75</f>
        <v>0</v>
      </c>
      <c r="I75" s="82"/>
      <c r="J75" s="45">
        <f>D75*E75*I75</f>
        <v>0</v>
      </c>
      <c r="K75" s="82"/>
      <c r="L75" s="45">
        <f>D75*E75*K75</f>
        <v>0</v>
      </c>
      <c r="M75" s="82"/>
      <c r="N75" s="45">
        <f>D75*E75*M75</f>
        <v>0</v>
      </c>
      <c r="O75" s="47">
        <f>H75+J75+L75+N75</f>
        <v>0</v>
      </c>
      <c r="P75" s="14"/>
      <c r="Q75" s="14"/>
      <c r="R75" s="14"/>
      <c r="S75" s="14"/>
      <c r="T75" s="14"/>
    </row>
    <row r="76" spans="1:20" ht="14.1" customHeight="1">
      <c r="A76" s="63"/>
      <c r="B76" s="74" t="s">
        <v>23</v>
      </c>
      <c r="C76" s="75"/>
      <c r="D76" s="55"/>
      <c r="E76" s="81"/>
      <c r="F76" s="55" t="s">
        <v>75</v>
      </c>
      <c r="G76" s="82"/>
      <c r="H76" s="45">
        <f>D76*E76*G76</f>
        <v>0</v>
      </c>
      <c r="I76" s="82"/>
      <c r="J76" s="45">
        <f>D76*E76*I76</f>
        <v>0</v>
      </c>
      <c r="K76" s="82"/>
      <c r="L76" s="45">
        <f>D76*E76*K76</f>
        <v>0</v>
      </c>
      <c r="M76" s="82"/>
      <c r="N76" s="45">
        <f>D76*E76*M76</f>
        <v>0</v>
      </c>
      <c r="O76" s="47">
        <f>H76+J76+L76+N76</f>
        <v>0</v>
      </c>
      <c r="P76" s="14"/>
      <c r="Q76" s="14"/>
      <c r="R76" s="14"/>
      <c r="S76" s="14"/>
      <c r="T76" s="14"/>
    </row>
    <row r="77" spans="1:20" ht="22.5" customHeight="1">
      <c r="A77" s="63"/>
      <c r="B77" s="74" t="s">
        <v>24</v>
      </c>
      <c r="C77" s="75"/>
      <c r="D77" s="55"/>
      <c r="E77" s="81"/>
      <c r="F77" s="80" t="s">
        <v>76</v>
      </c>
      <c r="G77" s="82"/>
      <c r="H77" s="45">
        <f>D77*E77*G77</f>
        <v>0</v>
      </c>
      <c r="I77" s="82"/>
      <c r="J77" s="45">
        <f>D77*E77*I77</f>
        <v>0</v>
      </c>
      <c r="K77" s="82"/>
      <c r="L77" s="45">
        <f>D77*E77*K77</f>
        <v>0</v>
      </c>
      <c r="M77" s="82"/>
      <c r="N77" s="45">
        <f>D77*E77*M77</f>
        <v>0</v>
      </c>
      <c r="O77" s="47">
        <f>H77+J77+L77+N77</f>
        <v>0</v>
      </c>
      <c r="P77" s="14"/>
      <c r="Q77" s="14"/>
      <c r="R77" s="14"/>
      <c r="S77" s="14"/>
      <c r="T77" s="14"/>
    </row>
    <row r="78" spans="1:20" s="86" customFormat="1" ht="14.1" customHeight="1">
      <c r="A78" s="34" t="s">
        <v>29</v>
      </c>
      <c r="B78" s="32"/>
      <c r="C78" s="34"/>
      <c r="D78" s="42"/>
      <c r="E78" s="83"/>
      <c r="F78" s="42"/>
      <c r="G78" s="84"/>
      <c r="H78" s="65">
        <f>SUM(H59:H77)</f>
        <v>0</v>
      </c>
      <c r="I78" s="84"/>
      <c r="J78" s="68">
        <f>SUM(J59:J77)</f>
        <v>0</v>
      </c>
      <c r="K78" s="84"/>
      <c r="L78" s="68">
        <f>SUM(L59:L77)</f>
        <v>0</v>
      </c>
      <c r="M78" s="84"/>
      <c r="N78" s="68">
        <f>SUM(N59:N77)</f>
        <v>0</v>
      </c>
      <c r="O78" s="66">
        <f>SUM(O59:O77)</f>
        <v>0</v>
      </c>
      <c r="P78" s="85"/>
      <c r="Q78" s="85"/>
      <c r="R78" s="85"/>
      <c r="S78" s="85"/>
      <c r="T78" s="85"/>
    </row>
    <row r="79" spans="1:20" s="86" customFormat="1" ht="14.1" customHeight="1">
      <c r="A79" s="34"/>
      <c r="B79" s="32"/>
      <c r="C79" s="34"/>
      <c r="D79" s="42"/>
      <c r="E79" s="83"/>
      <c r="F79" s="42"/>
      <c r="G79" s="84"/>
      <c r="H79" s="65"/>
      <c r="I79" s="84"/>
      <c r="J79" s="68"/>
      <c r="K79" s="84"/>
      <c r="L79" s="68"/>
      <c r="M79" s="84"/>
      <c r="N79" s="68"/>
      <c r="O79" s="66"/>
      <c r="P79" s="85"/>
      <c r="Q79" s="85"/>
      <c r="R79" s="85"/>
      <c r="S79" s="85"/>
      <c r="T79" s="85"/>
    </row>
    <row r="80" spans="1:20" s="86" customFormat="1" ht="14.1" customHeight="1">
      <c r="A80" s="87" t="s">
        <v>30</v>
      </c>
      <c r="B80" s="87" t="s">
        <v>91</v>
      </c>
      <c r="C80" s="87"/>
      <c r="D80" s="36" t="s">
        <v>14</v>
      </c>
      <c r="E80" s="36" t="s">
        <v>15</v>
      </c>
      <c r="F80" s="88"/>
      <c r="G80" s="89"/>
      <c r="H80" s="45"/>
      <c r="I80" s="89"/>
      <c r="J80" s="46"/>
      <c r="K80" s="89"/>
      <c r="L80" s="46"/>
      <c r="M80" s="89"/>
      <c r="N80" s="46"/>
      <c r="O80" s="47"/>
      <c r="P80" s="85"/>
      <c r="Q80" s="85"/>
      <c r="R80" s="85"/>
      <c r="S80" s="85"/>
      <c r="T80" s="85"/>
    </row>
    <row r="81" spans="1:20" ht="14.1" customHeight="1">
      <c r="A81" s="41" t="s">
        <v>19</v>
      </c>
      <c r="B81" s="32" t="s">
        <v>31</v>
      </c>
      <c r="C81" s="34"/>
      <c r="D81" s="42"/>
      <c r="E81" s="43"/>
      <c r="F81" s="42"/>
      <c r="G81" s="44"/>
      <c r="H81" s="45"/>
      <c r="I81" s="44"/>
      <c r="J81" s="46"/>
      <c r="K81" s="44"/>
      <c r="L81" s="46"/>
      <c r="M81" s="44"/>
      <c r="N81" s="46"/>
      <c r="O81" s="47"/>
      <c r="P81" s="14"/>
      <c r="Q81" s="14"/>
      <c r="R81" s="14"/>
      <c r="S81" s="14"/>
      <c r="T81" s="14"/>
    </row>
    <row r="82" spans="1:20" s="86" customFormat="1" ht="14.1" customHeight="1">
      <c r="A82" s="63"/>
      <c r="B82" s="74" t="s">
        <v>20</v>
      </c>
      <c r="C82" s="52"/>
      <c r="D82" s="76"/>
      <c r="E82" s="77"/>
      <c r="F82" s="55" t="s">
        <v>32</v>
      </c>
      <c r="G82" s="56"/>
      <c r="H82" s="45">
        <f>D82*E82*G82</f>
        <v>0</v>
      </c>
      <c r="I82" s="56">
        <v>0</v>
      </c>
      <c r="J82" s="45">
        <f>D82*E82*I82</f>
        <v>0</v>
      </c>
      <c r="K82" s="56">
        <v>0</v>
      </c>
      <c r="L82" s="45">
        <f>D82*E82*K82</f>
        <v>0</v>
      </c>
      <c r="M82" s="56">
        <v>0</v>
      </c>
      <c r="N82" s="45">
        <f>D82*E82*M82</f>
        <v>0</v>
      </c>
      <c r="O82" s="47">
        <f>H82+J82+L82+N82</f>
        <v>0</v>
      </c>
      <c r="P82" s="85"/>
      <c r="Q82" s="85"/>
      <c r="R82" s="85"/>
      <c r="S82" s="85"/>
      <c r="T82" s="85"/>
    </row>
    <row r="83" spans="1:20" s="86" customFormat="1" ht="14.1" customHeight="1">
      <c r="A83" s="63"/>
      <c r="B83" s="74" t="s">
        <v>22</v>
      </c>
      <c r="C83" s="52"/>
      <c r="D83" s="76"/>
      <c r="E83" s="77"/>
      <c r="F83" s="55" t="s">
        <v>32</v>
      </c>
      <c r="G83" s="56"/>
      <c r="H83" s="45">
        <f>D83*E83*G83</f>
        <v>0</v>
      </c>
      <c r="I83" s="56">
        <v>0</v>
      </c>
      <c r="J83" s="45">
        <f>D83*E83*I83</f>
        <v>0</v>
      </c>
      <c r="K83" s="56">
        <v>0</v>
      </c>
      <c r="L83" s="45">
        <f>D83*E83*K83</f>
        <v>0</v>
      </c>
      <c r="M83" s="56">
        <v>0</v>
      </c>
      <c r="N83" s="45">
        <f>D83*E83*M83</f>
        <v>0</v>
      </c>
      <c r="O83" s="47">
        <f>H83+J83+L83+N83</f>
        <v>0</v>
      </c>
      <c r="P83" s="85"/>
      <c r="Q83" s="85"/>
      <c r="R83" s="85"/>
      <c r="S83" s="85"/>
      <c r="T83" s="85"/>
    </row>
    <row r="84" spans="1:20" s="86" customFormat="1" ht="14.1" customHeight="1">
      <c r="A84" s="63"/>
      <c r="B84" s="74" t="s">
        <v>23</v>
      </c>
      <c r="C84" s="52"/>
      <c r="D84" s="76"/>
      <c r="E84" s="77"/>
      <c r="F84" s="55" t="s">
        <v>32</v>
      </c>
      <c r="G84" s="56"/>
      <c r="H84" s="45">
        <f>D84*E84*G84</f>
        <v>0</v>
      </c>
      <c r="I84" s="56">
        <v>0</v>
      </c>
      <c r="J84" s="45">
        <f>D84*E84*I84</f>
        <v>0</v>
      </c>
      <c r="K84" s="56">
        <v>0</v>
      </c>
      <c r="L84" s="45">
        <f>D84*E84*K84</f>
        <v>0</v>
      </c>
      <c r="M84" s="56">
        <v>0</v>
      </c>
      <c r="N84" s="45">
        <f>D84*E84*M84</f>
        <v>0</v>
      </c>
      <c r="O84" s="47">
        <f>H84+J84+L84+N84</f>
        <v>0</v>
      </c>
      <c r="P84" s="85"/>
      <c r="Q84" s="85"/>
      <c r="R84" s="85"/>
      <c r="S84" s="85"/>
      <c r="T84" s="85"/>
    </row>
    <row r="85" spans="1:20" s="86" customFormat="1" ht="14.1" customHeight="1">
      <c r="A85" s="63"/>
      <c r="B85" s="74" t="s">
        <v>24</v>
      </c>
      <c r="C85" s="52"/>
      <c r="D85" s="76"/>
      <c r="E85" s="77"/>
      <c r="F85" s="55" t="s">
        <v>32</v>
      </c>
      <c r="G85" s="56"/>
      <c r="H85" s="45">
        <f>D85*E85*G85</f>
        <v>0</v>
      </c>
      <c r="I85" s="56">
        <v>0</v>
      </c>
      <c r="J85" s="45">
        <f>D85*E85*I85</f>
        <v>0</v>
      </c>
      <c r="K85" s="56">
        <v>0</v>
      </c>
      <c r="L85" s="45">
        <f>D85*E85*K85</f>
        <v>0</v>
      </c>
      <c r="M85" s="56">
        <v>0</v>
      </c>
      <c r="N85" s="45">
        <f>D85*E85*M85</f>
        <v>0</v>
      </c>
      <c r="O85" s="47">
        <f>H85+J85+L85+N85</f>
        <v>0</v>
      </c>
      <c r="P85" s="85"/>
      <c r="Q85" s="85"/>
      <c r="R85" s="85"/>
      <c r="S85" s="85"/>
      <c r="T85" s="85"/>
    </row>
    <row r="86" spans="1:20" s="86" customFormat="1" ht="14.1" customHeight="1">
      <c r="A86" s="34" t="s">
        <v>33</v>
      </c>
      <c r="B86" s="32"/>
      <c r="C86" s="34"/>
      <c r="D86" s="42"/>
      <c r="E86" s="83"/>
      <c r="F86" s="42"/>
      <c r="G86" s="84"/>
      <c r="H86" s="65">
        <f>SUM(H82:H85)</f>
        <v>0</v>
      </c>
      <c r="I86" s="84"/>
      <c r="J86" s="68">
        <f>SUM(J82:J85)</f>
        <v>0</v>
      </c>
      <c r="K86" s="84"/>
      <c r="L86" s="68">
        <f>SUM(L82:L85)</f>
        <v>0</v>
      </c>
      <c r="M86" s="84"/>
      <c r="N86" s="68">
        <f>SUM(N82:N85)</f>
        <v>0</v>
      </c>
      <c r="O86" s="66">
        <f>SUM(O82:O85)</f>
        <v>0</v>
      </c>
      <c r="P86" s="85"/>
      <c r="Q86" s="85"/>
      <c r="R86" s="85"/>
      <c r="S86" s="85"/>
      <c r="T86" s="85"/>
    </row>
    <row r="87" spans="1:20" s="86" customFormat="1" ht="14.1" customHeight="1">
      <c r="A87" s="34"/>
      <c r="B87" s="32"/>
      <c r="C87" s="34"/>
      <c r="D87" s="42"/>
      <c r="E87" s="83"/>
      <c r="F87" s="42"/>
      <c r="G87" s="84"/>
      <c r="H87" s="65"/>
      <c r="I87" s="84"/>
      <c r="J87" s="68"/>
      <c r="K87" s="84"/>
      <c r="L87" s="68"/>
      <c r="M87" s="84"/>
      <c r="N87" s="68"/>
      <c r="O87" s="66"/>
      <c r="P87" s="85"/>
      <c r="Q87" s="85"/>
      <c r="R87" s="85"/>
      <c r="S87" s="85"/>
      <c r="T87" s="85"/>
    </row>
    <row r="88" spans="1:20" s="86" customFormat="1" ht="14.1" customHeight="1">
      <c r="A88" s="34" t="s">
        <v>34</v>
      </c>
      <c r="B88" s="34" t="s">
        <v>6</v>
      </c>
      <c r="C88" s="34"/>
      <c r="D88" s="36" t="s">
        <v>14</v>
      </c>
      <c r="E88" s="36" t="s">
        <v>15</v>
      </c>
      <c r="F88" s="42"/>
      <c r="G88" s="84"/>
      <c r="H88" s="65"/>
      <c r="I88" s="84"/>
      <c r="J88" s="68"/>
      <c r="K88" s="84"/>
      <c r="L88" s="68"/>
      <c r="M88" s="84"/>
      <c r="N88" s="68"/>
      <c r="O88" s="66"/>
      <c r="P88" s="85"/>
      <c r="Q88" s="85"/>
      <c r="R88" s="85"/>
      <c r="S88" s="85"/>
      <c r="T88" s="85"/>
    </row>
    <row r="89" spans="1:20" ht="14.1" customHeight="1">
      <c r="A89" s="41" t="s">
        <v>19</v>
      </c>
      <c r="B89" s="32" t="s">
        <v>35</v>
      </c>
      <c r="C89" s="34"/>
      <c r="D89" s="42"/>
      <c r="E89" s="43"/>
      <c r="F89" s="42"/>
      <c r="G89" s="44"/>
      <c r="H89" s="45"/>
      <c r="I89" s="44"/>
      <c r="J89" s="46"/>
      <c r="K89" s="44"/>
      <c r="L89" s="46"/>
      <c r="M89" s="44"/>
      <c r="N89" s="46"/>
      <c r="O89" s="47"/>
      <c r="P89" s="14"/>
      <c r="Q89" s="14"/>
      <c r="R89" s="14"/>
      <c r="S89" s="14"/>
      <c r="T89" s="14"/>
    </row>
    <row r="90" spans="1:20" s="86" customFormat="1" ht="14.1" customHeight="1">
      <c r="A90" s="63"/>
      <c r="B90" s="74" t="s">
        <v>20</v>
      </c>
      <c r="C90" s="52"/>
      <c r="D90" s="78"/>
      <c r="E90" s="77"/>
      <c r="F90" s="55" t="s">
        <v>32</v>
      </c>
      <c r="G90" s="56"/>
      <c r="H90" s="45">
        <f t="shared" ref="H90:H98" si="7">D90*E90*G90</f>
        <v>0</v>
      </c>
      <c r="I90" s="56"/>
      <c r="J90" s="45">
        <f t="shared" ref="J90:J98" si="8">D90*E90*I90</f>
        <v>0</v>
      </c>
      <c r="K90" s="56"/>
      <c r="L90" s="45">
        <f t="shared" ref="L90:L98" si="9">D90*E90*K90</f>
        <v>0</v>
      </c>
      <c r="M90" s="56"/>
      <c r="N90" s="45">
        <f t="shared" ref="N90:N98" si="10">D90*E90*M90</f>
        <v>0</v>
      </c>
      <c r="O90" s="47">
        <f t="shared" ref="O90:O98" si="11">H90+J90+L90+N90</f>
        <v>0</v>
      </c>
      <c r="P90" s="85"/>
      <c r="Q90" s="85"/>
      <c r="R90" s="85"/>
      <c r="S90" s="85"/>
      <c r="T90" s="85"/>
    </row>
    <row r="91" spans="1:20" s="86" customFormat="1" ht="14.1" customHeight="1">
      <c r="A91" s="63"/>
      <c r="B91" s="74" t="s">
        <v>22</v>
      </c>
      <c r="C91" s="52"/>
      <c r="D91" s="76"/>
      <c r="E91" s="77"/>
      <c r="F91" s="55" t="s">
        <v>32</v>
      </c>
      <c r="G91" s="56"/>
      <c r="H91" s="45">
        <f t="shared" si="7"/>
        <v>0</v>
      </c>
      <c r="I91" s="56"/>
      <c r="J91" s="45">
        <f t="shared" si="8"/>
        <v>0</v>
      </c>
      <c r="K91" s="56"/>
      <c r="L91" s="45">
        <f t="shared" si="9"/>
        <v>0</v>
      </c>
      <c r="M91" s="56"/>
      <c r="N91" s="45">
        <f t="shared" si="10"/>
        <v>0</v>
      </c>
      <c r="O91" s="47">
        <f t="shared" si="11"/>
        <v>0</v>
      </c>
      <c r="P91" s="85"/>
      <c r="Q91" s="85"/>
      <c r="R91" s="85"/>
      <c r="S91" s="85"/>
      <c r="T91" s="85"/>
    </row>
    <row r="92" spans="1:20" s="86" customFormat="1" ht="14.1" customHeight="1">
      <c r="A92" s="63"/>
      <c r="B92" s="74" t="s">
        <v>23</v>
      </c>
      <c r="C92" s="52"/>
      <c r="D92" s="76"/>
      <c r="E92" s="77"/>
      <c r="F92" s="55" t="s">
        <v>32</v>
      </c>
      <c r="G92" s="56"/>
      <c r="H92" s="45">
        <f t="shared" si="7"/>
        <v>0</v>
      </c>
      <c r="I92" s="56"/>
      <c r="J92" s="45">
        <f t="shared" si="8"/>
        <v>0</v>
      </c>
      <c r="K92" s="56"/>
      <c r="L92" s="45">
        <f t="shared" si="9"/>
        <v>0</v>
      </c>
      <c r="M92" s="56"/>
      <c r="N92" s="45">
        <f t="shared" si="10"/>
        <v>0</v>
      </c>
      <c r="O92" s="47">
        <f t="shared" si="11"/>
        <v>0</v>
      </c>
      <c r="P92" s="85"/>
      <c r="Q92" s="85"/>
      <c r="R92" s="85"/>
      <c r="S92" s="85"/>
      <c r="T92" s="85"/>
    </row>
    <row r="93" spans="1:20" s="86" customFormat="1" ht="14.1" customHeight="1">
      <c r="A93" s="63"/>
      <c r="B93" s="74" t="s">
        <v>24</v>
      </c>
      <c r="C93" s="52"/>
      <c r="D93" s="76"/>
      <c r="E93" s="77"/>
      <c r="F93" s="55" t="s">
        <v>32</v>
      </c>
      <c r="G93" s="56"/>
      <c r="H93" s="45">
        <f t="shared" si="7"/>
        <v>0</v>
      </c>
      <c r="I93" s="56"/>
      <c r="J93" s="45">
        <f t="shared" si="8"/>
        <v>0</v>
      </c>
      <c r="K93" s="56"/>
      <c r="L93" s="45">
        <f t="shared" si="9"/>
        <v>0</v>
      </c>
      <c r="M93" s="56"/>
      <c r="N93" s="45">
        <f t="shared" si="10"/>
        <v>0</v>
      </c>
      <c r="O93" s="47">
        <f t="shared" si="11"/>
        <v>0</v>
      </c>
      <c r="P93" s="85"/>
      <c r="Q93" s="85"/>
      <c r="R93" s="85"/>
      <c r="S93" s="85"/>
      <c r="T93" s="85"/>
    </row>
    <row r="94" spans="1:20" s="86" customFormat="1" ht="14.1" customHeight="1">
      <c r="A94" s="63"/>
      <c r="B94" s="74" t="s">
        <v>25</v>
      </c>
      <c r="C94" s="52"/>
      <c r="D94" s="78"/>
      <c r="E94" s="77"/>
      <c r="F94" s="55" t="s">
        <v>32</v>
      </c>
      <c r="G94" s="56"/>
      <c r="H94" s="45">
        <f t="shared" si="7"/>
        <v>0</v>
      </c>
      <c r="I94" s="56"/>
      <c r="J94" s="45">
        <f t="shared" si="8"/>
        <v>0</v>
      </c>
      <c r="K94" s="56"/>
      <c r="L94" s="45">
        <f t="shared" si="9"/>
        <v>0</v>
      </c>
      <c r="M94" s="56"/>
      <c r="N94" s="45">
        <f t="shared" si="10"/>
        <v>0</v>
      </c>
      <c r="O94" s="47">
        <f t="shared" si="11"/>
        <v>0</v>
      </c>
      <c r="P94" s="85"/>
      <c r="Q94" s="85"/>
      <c r="R94" s="85"/>
      <c r="S94" s="85"/>
      <c r="T94" s="85"/>
    </row>
    <row r="95" spans="1:20" s="86" customFormat="1" ht="14.1" customHeight="1">
      <c r="A95" s="63"/>
      <c r="B95" s="74" t="s">
        <v>26</v>
      </c>
      <c r="C95" s="52"/>
      <c r="D95" s="78"/>
      <c r="E95" s="77"/>
      <c r="F95" s="55" t="s">
        <v>32</v>
      </c>
      <c r="G95" s="56"/>
      <c r="H95" s="45">
        <f t="shared" si="7"/>
        <v>0</v>
      </c>
      <c r="I95" s="56"/>
      <c r="J95" s="45">
        <f t="shared" si="8"/>
        <v>0</v>
      </c>
      <c r="K95" s="56"/>
      <c r="L95" s="45">
        <f t="shared" si="9"/>
        <v>0</v>
      </c>
      <c r="M95" s="56"/>
      <c r="N95" s="45">
        <f t="shared" si="10"/>
        <v>0</v>
      </c>
      <c r="O95" s="47">
        <f t="shared" si="11"/>
        <v>0</v>
      </c>
      <c r="P95" s="85"/>
      <c r="Q95" s="85"/>
      <c r="R95" s="85"/>
      <c r="S95" s="85"/>
      <c r="T95" s="85"/>
    </row>
    <row r="96" spans="1:20" s="86" customFormat="1" ht="14.1" customHeight="1">
      <c r="A96" s="63"/>
      <c r="B96" s="74" t="s">
        <v>36</v>
      </c>
      <c r="C96" s="52"/>
      <c r="D96" s="78"/>
      <c r="E96" s="77"/>
      <c r="F96" s="55" t="s">
        <v>32</v>
      </c>
      <c r="G96" s="56"/>
      <c r="H96" s="45">
        <f t="shared" si="7"/>
        <v>0</v>
      </c>
      <c r="I96" s="56"/>
      <c r="J96" s="45">
        <f t="shared" si="8"/>
        <v>0</v>
      </c>
      <c r="K96" s="56"/>
      <c r="L96" s="45">
        <f t="shared" si="9"/>
        <v>0</v>
      </c>
      <c r="M96" s="56"/>
      <c r="N96" s="45">
        <f t="shared" si="10"/>
        <v>0</v>
      </c>
      <c r="O96" s="47">
        <f t="shared" si="11"/>
        <v>0</v>
      </c>
      <c r="P96" s="85"/>
      <c r="Q96" s="85"/>
      <c r="R96" s="85"/>
      <c r="S96" s="85"/>
      <c r="T96" s="85"/>
    </row>
    <row r="97" spans="1:20" s="86" customFormat="1" ht="14.1" customHeight="1">
      <c r="A97" s="63"/>
      <c r="B97" s="74" t="s">
        <v>37</v>
      </c>
      <c r="C97" s="52"/>
      <c r="D97" s="78"/>
      <c r="E97" s="77"/>
      <c r="F97" s="55" t="s">
        <v>32</v>
      </c>
      <c r="G97" s="56"/>
      <c r="H97" s="45">
        <f t="shared" si="7"/>
        <v>0</v>
      </c>
      <c r="I97" s="56"/>
      <c r="J97" s="45">
        <f t="shared" si="8"/>
        <v>0</v>
      </c>
      <c r="K97" s="56"/>
      <c r="L97" s="45">
        <f t="shared" si="9"/>
        <v>0</v>
      </c>
      <c r="M97" s="56"/>
      <c r="N97" s="45">
        <f t="shared" si="10"/>
        <v>0</v>
      </c>
      <c r="O97" s="47">
        <f t="shared" si="11"/>
        <v>0</v>
      </c>
      <c r="P97" s="85"/>
      <c r="Q97" s="85"/>
      <c r="R97" s="85"/>
      <c r="S97" s="85"/>
      <c r="T97" s="85"/>
    </row>
    <row r="98" spans="1:20" s="86" customFormat="1" ht="14.1" customHeight="1">
      <c r="A98" s="63"/>
      <c r="B98" s="74" t="s">
        <v>38</v>
      </c>
      <c r="C98" s="52"/>
      <c r="D98" s="78"/>
      <c r="E98" s="77"/>
      <c r="F98" s="55" t="s">
        <v>32</v>
      </c>
      <c r="G98" s="56"/>
      <c r="H98" s="45">
        <f t="shared" si="7"/>
        <v>0</v>
      </c>
      <c r="I98" s="56"/>
      <c r="J98" s="45">
        <f t="shared" si="8"/>
        <v>0</v>
      </c>
      <c r="K98" s="56"/>
      <c r="L98" s="45">
        <f t="shared" si="9"/>
        <v>0</v>
      </c>
      <c r="M98" s="56"/>
      <c r="N98" s="45">
        <f t="shared" si="10"/>
        <v>0</v>
      </c>
      <c r="O98" s="47">
        <f t="shared" si="11"/>
        <v>0</v>
      </c>
      <c r="P98" s="85"/>
      <c r="Q98" s="85"/>
      <c r="R98" s="85"/>
      <c r="S98" s="85"/>
      <c r="T98" s="85"/>
    </row>
    <row r="99" spans="1:20" s="86" customFormat="1" ht="14.1" customHeight="1">
      <c r="A99" s="34" t="s">
        <v>39</v>
      </c>
      <c r="B99" s="32"/>
      <c r="C99" s="63"/>
      <c r="D99" s="33"/>
      <c r="E99" s="90"/>
      <c r="F99" s="42"/>
      <c r="G99" s="84"/>
      <c r="H99" s="65">
        <f>SUM(H90:H98)</f>
        <v>0</v>
      </c>
      <c r="I99" s="84"/>
      <c r="J99" s="65">
        <f>SUM(J90:J98)</f>
        <v>0</v>
      </c>
      <c r="K99" s="84"/>
      <c r="L99" s="65">
        <f>SUM(L90:L98)</f>
        <v>0</v>
      </c>
      <c r="M99" s="84"/>
      <c r="N99" s="65">
        <f>SUM(N90:N98)</f>
        <v>0</v>
      </c>
      <c r="O99" s="66">
        <f>SUM(O90:O98)</f>
        <v>0</v>
      </c>
      <c r="P99" s="85"/>
      <c r="Q99" s="85"/>
      <c r="R99" s="85"/>
      <c r="S99" s="85"/>
      <c r="T99" s="85"/>
    </row>
    <row r="100" spans="1:20" s="86" customFormat="1" ht="14.1" customHeight="1">
      <c r="A100" s="34"/>
      <c r="B100" s="32"/>
      <c r="C100" s="63"/>
      <c r="D100" s="33"/>
      <c r="E100" s="90"/>
      <c r="F100" s="42"/>
      <c r="G100" s="84"/>
      <c r="H100" s="65"/>
      <c r="I100" s="84"/>
      <c r="J100" s="68"/>
      <c r="K100" s="84"/>
      <c r="L100" s="68"/>
      <c r="M100" s="84"/>
      <c r="N100" s="68"/>
      <c r="O100" s="66"/>
      <c r="P100" s="85"/>
      <c r="Q100" s="85"/>
      <c r="R100" s="85"/>
      <c r="S100" s="85"/>
      <c r="T100" s="85"/>
    </row>
    <row r="101" spans="1:20" ht="14.1" customHeight="1">
      <c r="A101" s="34" t="s">
        <v>40</v>
      </c>
      <c r="B101" s="34" t="s">
        <v>7</v>
      </c>
      <c r="C101" s="34"/>
      <c r="D101" s="36" t="s">
        <v>14</v>
      </c>
      <c r="E101" s="36" t="s">
        <v>15</v>
      </c>
      <c r="F101" s="42"/>
      <c r="G101" s="44"/>
      <c r="H101" s="45"/>
      <c r="I101" s="44"/>
      <c r="J101" s="46"/>
      <c r="K101" s="44"/>
      <c r="L101" s="46"/>
      <c r="M101" s="44"/>
      <c r="N101" s="46"/>
      <c r="O101" s="47"/>
      <c r="P101" s="14"/>
      <c r="Q101" s="14"/>
      <c r="R101" s="14"/>
      <c r="S101" s="14"/>
      <c r="T101" s="14"/>
    </row>
    <row r="102" spans="1:20" ht="14.1" customHeight="1">
      <c r="A102" s="41" t="s">
        <v>19</v>
      </c>
      <c r="B102" s="32" t="s">
        <v>41</v>
      </c>
      <c r="C102" s="34"/>
      <c r="D102" s="42"/>
      <c r="E102" s="43"/>
      <c r="F102" s="42"/>
      <c r="G102" s="44"/>
      <c r="H102" s="45"/>
      <c r="I102" s="44"/>
      <c r="J102" s="46"/>
      <c r="K102" s="44"/>
      <c r="L102" s="46"/>
      <c r="M102" s="44"/>
      <c r="N102" s="46"/>
      <c r="O102" s="47"/>
      <c r="P102" s="14"/>
      <c r="Q102" s="14"/>
      <c r="R102" s="14"/>
      <c r="S102" s="14"/>
      <c r="T102" s="14"/>
    </row>
    <row r="103" spans="1:20" s="86" customFormat="1" ht="14.1" customHeight="1">
      <c r="A103" s="63"/>
      <c r="B103" s="74" t="s">
        <v>20</v>
      </c>
      <c r="C103" s="52"/>
      <c r="D103" s="76"/>
      <c r="E103" s="77"/>
      <c r="F103" s="55"/>
      <c r="G103" s="56"/>
      <c r="H103" s="45">
        <f>D103*E103*G103</f>
        <v>0</v>
      </c>
      <c r="I103" s="56"/>
      <c r="J103" s="45">
        <f>D103*E103*I103</f>
        <v>0</v>
      </c>
      <c r="K103" s="56"/>
      <c r="L103" s="45">
        <f>D103*E103*K103</f>
        <v>0</v>
      </c>
      <c r="M103" s="56"/>
      <c r="N103" s="45">
        <f>D103*E103*M103</f>
        <v>0</v>
      </c>
      <c r="O103" s="47">
        <f>H103+J103+L103+N103</f>
        <v>0</v>
      </c>
      <c r="P103" s="85"/>
      <c r="Q103" s="85"/>
      <c r="R103" s="85"/>
      <c r="S103" s="85"/>
      <c r="T103" s="85"/>
    </row>
    <row r="104" spans="1:20" s="86" customFormat="1" ht="14.1" customHeight="1">
      <c r="A104" s="63"/>
      <c r="B104" s="74" t="s">
        <v>22</v>
      </c>
      <c r="C104" s="52"/>
      <c r="D104" s="76"/>
      <c r="E104" s="77"/>
      <c r="F104" s="55"/>
      <c r="G104" s="56"/>
      <c r="H104" s="45">
        <f>D104*E104*G104</f>
        <v>0</v>
      </c>
      <c r="I104" s="56"/>
      <c r="J104" s="45">
        <f>D104*E104*I104</f>
        <v>0</v>
      </c>
      <c r="K104" s="56"/>
      <c r="L104" s="45">
        <f>D104*E104*K104</f>
        <v>0</v>
      </c>
      <c r="M104" s="56"/>
      <c r="N104" s="45">
        <f>D104*E104*M104</f>
        <v>0</v>
      </c>
      <c r="O104" s="47">
        <f>H104+J104+L104+N104</f>
        <v>0</v>
      </c>
      <c r="P104" s="85"/>
      <c r="Q104" s="85"/>
      <c r="R104" s="85"/>
      <c r="S104" s="85"/>
      <c r="T104" s="85"/>
    </row>
    <row r="105" spans="1:20" s="86" customFormat="1" ht="14.1" customHeight="1">
      <c r="A105" s="63"/>
      <c r="B105" s="74" t="s">
        <v>23</v>
      </c>
      <c r="C105" s="52"/>
      <c r="D105" s="76"/>
      <c r="E105" s="77"/>
      <c r="F105" s="55"/>
      <c r="G105" s="56"/>
      <c r="H105" s="45">
        <f>D105*E105*G105</f>
        <v>0</v>
      </c>
      <c r="I105" s="56"/>
      <c r="J105" s="45">
        <f>D105*E105*I105</f>
        <v>0</v>
      </c>
      <c r="K105" s="56"/>
      <c r="L105" s="45">
        <f>D105*E105*K105</f>
        <v>0</v>
      </c>
      <c r="M105" s="56"/>
      <c r="N105" s="45">
        <f>D105*E105*M105</f>
        <v>0</v>
      </c>
      <c r="O105" s="47">
        <f>H105+J105+L105+N105</f>
        <v>0</v>
      </c>
      <c r="P105" s="85"/>
      <c r="Q105" s="85"/>
      <c r="R105" s="85"/>
      <c r="S105" s="85"/>
      <c r="T105" s="85"/>
    </row>
    <row r="106" spans="1:20" s="86" customFormat="1" ht="14.1" customHeight="1">
      <c r="A106" s="63"/>
      <c r="B106" s="74" t="s">
        <v>24</v>
      </c>
      <c r="C106" s="52"/>
      <c r="D106" s="76"/>
      <c r="E106" s="77"/>
      <c r="F106" s="55"/>
      <c r="G106" s="56"/>
      <c r="H106" s="45">
        <f>D106*E106*G106</f>
        <v>0</v>
      </c>
      <c r="I106" s="56"/>
      <c r="J106" s="45">
        <f>D106*E106*I106</f>
        <v>0</v>
      </c>
      <c r="K106" s="56"/>
      <c r="L106" s="45">
        <f>D106*E106*K106</f>
        <v>0</v>
      </c>
      <c r="M106" s="56"/>
      <c r="N106" s="45">
        <f>D106*E106*M106</f>
        <v>0</v>
      </c>
      <c r="O106" s="47">
        <f>H106+J106+L106+N106</f>
        <v>0</v>
      </c>
      <c r="P106" s="85"/>
      <c r="Q106" s="85"/>
      <c r="R106" s="85"/>
      <c r="S106" s="85"/>
      <c r="T106" s="85"/>
    </row>
    <row r="107" spans="1:20" s="86" customFormat="1" ht="14.1" customHeight="1">
      <c r="A107" s="63"/>
      <c r="B107" s="74" t="s">
        <v>25</v>
      </c>
      <c r="C107" s="52"/>
      <c r="D107" s="76"/>
      <c r="E107" s="77"/>
      <c r="F107" s="55"/>
      <c r="G107" s="56"/>
      <c r="H107" s="45">
        <f>D107*E107*G107</f>
        <v>0</v>
      </c>
      <c r="I107" s="56"/>
      <c r="J107" s="45">
        <f>D107*E107*I107</f>
        <v>0</v>
      </c>
      <c r="K107" s="56"/>
      <c r="L107" s="45">
        <f>D107*E107*K107</f>
        <v>0</v>
      </c>
      <c r="M107" s="56"/>
      <c r="N107" s="45">
        <f>D107*E107*M107</f>
        <v>0</v>
      </c>
      <c r="O107" s="47">
        <f>H107+J107+L107+N107</f>
        <v>0</v>
      </c>
      <c r="P107" s="85"/>
      <c r="Q107" s="85"/>
      <c r="R107" s="85"/>
      <c r="S107" s="85"/>
      <c r="T107" s="85"/>
    </row>
    <row r="108" spans="1:20" ht="14.1" customHeight="1">
      <c r="A108" s="34" t="s">
        <v>42</v>
      </c>
      <c r="B108" s="32"/>
      <c r="C108" s="34"/>
      <c r="D108" s="42"/>
      <c r="E108" s="83"/>
      <c r="F108" s="42"/>
      <c r="G108" s="84"/>
      <c r="H108" s="65">
        <f>SUM(H103:H107)</f>
        <v>0</v>
      </c>
      <c r="I108" s="84"/>
      <c r="J108" s="65">
        <f>SUM(J103:J107)</f>
        <v>0</v>
      </c>
      <c r="K108" s="84"/>
      <c r="L108" s="65">
        <f>SUM(L103:L107)</f>
        <v>0</v>
      </c>
      <c r="M108" s="84"/>
      <c r="N108" s="65">
        <f>SUM(N103:N107)</f>
        <v>0</v>
      </c>
      <c r="O108" s="66">
        <f>SUM(O103:O107)</f>
        <v>0</v>
      </c>
      <c r="P108" s="14"/>
      <c r="Q108" s="14"/>
      <c r="R108" s="14"/>
      <c r="S108" s="14"/>
      <c r="T108" s="14"/>
    </row>
    <row r="109" spans="1:20" ht="14.1" customHeight="1">
      <c r="A109" s="34"/>
      <c r="B109" s="32"/>
      <c r="C109" s="34"/>
      <c r="D109" s="42"/>
      <c r="E109" s="83"/>
      <c r="F109" s="42"/>
      <c r="G109" s="84"/>
      <c r="H109" s="65"/>
      <c r="I109" s="84"/>
      <c r="J109" s="68"/>
      <c r="K109" s="84"/>
      <c r="L109" s="68"/>
      <c r="M109" s="84"/>
      <c r="N109" s="68"/>
      <c r="O109" s="66"/>
      <c r="P109" s="14"/>
      <c r="Q109" s="14"/>
      <c r="R109" s="14"/>
      <c r="S109" s="14"/>
      <c r="T109" s="14"/>
    </row>
    <row r="110" spans="1:20" ht="14.1" customHeight="1">
      <c r="A110" s="34" t="s">
        <v>43</v>
      </c>
      <c r="B110" s="34" t="s">
        <v>89</v>
      </c>
      <c r="C110" s="34"/>
      <c r="D110" s="36" t="s">
        <v>14</v>
      </c>
      <c r="E110" s="36" t="s">
        <v>15</v>
      </c>
      <c r="F110" s="42"/>
      <c r="G110" s="44"/>
      <c r="H110" s="45"/>
      <c r="I110" s="44"/>
      <c r="J110" s="46"/>
      <c r="K110" s="44"/>
      <c r="L110" s="46"/>
      <c r="M110" s="44"/>
      <c r="N110" s="46"/>
      <c r="O110" s="47"/>
      <c r="P110" s="14"/>
      <c r="Q110" s="14"/>
      <c r="R110" s="14"/>
      <c r="S110" s="14"/>
      <c r="T110" s="14"/>
    </row>
    <row r="111" spans="1:20" ht="14.1" customHeight="1">
      <c r="A111" s="41" t="s">
        <v>19</v>
      </c>
      <c r="B111" s="32" t="s">
        <v>93</v>
      </c>
      <c r="C111" s="34"/>
      <c r="D111" s="42"/>
      <c r="E111" s="43"/>
      <c r="F111" s="42"/>
      <c r="G111" s="44"/>
      <c r="H111" s="45"/>
      <c r="I111" s="44"/>
      <c r="J111" s="46"/>
      <c r="K111" s="44"/>
      <c r="L111" s="46"/>
      <c r="M111" s="44"/>
      <c r="N111" s="46"/>
      <c r="O111" s="47"/>
      <c r="P111" s="14"/>
      <c r="Q111" s="14"/>
      <c r="R111" s="14"/>
      <c r="S111" s="14"/>
      <c r="T111" s="14"/>
    </row>
    <row r="112" spans="1:20" s="86" customFormat="1" ht="14.1" customHeight="1">
      <c r="A112" s="63"/>
      <c r="B112" s="74" t="s">
        <v>20</v>
      </c>
      <c r="C112" s="52"/>
      <c r="D112" s="76"/>
      <c r="E112" s="77"/>
      <c r="F112" s="55"/>
      <c r="G112" s="56"/>
      <c r="H112" s="45">
        <f>D112*E112*G112</f>
        <v>0</v>
      </c>
      <c r="I112" s="56"/>
      <c r="J112" s="45">
        <f>D112*E112*I112</f>
        <v>0</v>
      </c>
      <c r="K112" s="56"/>
      <c r="L112" s="45">
        <f>D112*E112*K112</f>
        <v>0</v>
      </c>
      <c r="M112" s="56"/>
      <c r="N112" s="45">
        <f>D112*E112*M112</f>
        <v>0</v>
      </c>
      <c r="O112" s="47">
        <f>H112+J112+L112+N112</f>
        <v>0</v>
      </c>
      <c r="P112" s="85"/>
      <c r="Q112" s="85"/>
      <c r="R112" s="85"/>
      <c r="S112" s="85"/>
      <c r="T112" s="85"/>
    </row>
    <row r="113" spans="1:20" s="86" customFormat="1" ht="14.1" customHeight="1">
      <c r="A113" s="63"/>
      <c r="B113" s="74" t="s">
        <v>22</v>
      </c>
      <c r="C113" s="52"/>
      <c r="D113" s="76"/>
      <c r="E113" s="77"/>
      <c r="F113" s="55"/>
      <c r="G113" s="56"/>
      <c r="H113" s="45">
        <f>D113*E113*G113</f>
        <v>0</v>
      </c>
      <c r="I113" s="56"/>
      <c r="J113" s="45">
        <f>D113*E113*I113</f>
        <v>0</v>
      </c>
      <c r="K113" s="56"/>
      <c r="L113" s="45">
        <f>D113*E113*K113</f>
        <v>0</v>
      </c>
      <c r="M113" s="56"/>
      <c r="N113" s="45">
        <f>D113*E113*M113</f>
        <v>0</v>
      </c>
      <c r="O113" s="47">
        <f>H113+J113+L113+N113</f>
        <v>0</v>
      </c>
      <c r="P113" s="85"/>
      <c r="Q113" s="85"/>
      <c r="R113" s="85"/>
      <c r="S113" s="85"/>
      <c r="T113" s="85"/>
    </row>
    <row r="114" spans="1:20" s="86" customFormat="1" ht="14.1" customHeight="1">
      <c r="A114" s="63"/>
      <c r="B114" s="74" t="s">
        <v>23</v>
      </c>
      <c r="C114" s="52"/>
      <c r="D114" s="76"/>
      <c r="E114" s="77"/>
      <c r="F114" s="55"/>
      <c r="G114" s="56"/>
      <c r="H114" s="45">
        <f>D114*E114*G114</f>
        <v>0</v>
      </c>
      <c r="I114" s="56"/>
      <c r="J114" s="45">
        <f>D114*E114*I114</f>
        <v>0</v>
      </c>
      <c r="K114" s="56"/>
      <c r="L114" s="45">
        <f>D114*E114*K114</f>
        <v>0</v>
      </c>
      <c r="M114" s="56"/>
      <c r="N114" s="45">
        <f>D114*E114*M114</f>
        <v>0</v>
      </c>
      <c r="O114" s="47">
        <f>H114+J114+L114+N114</f>
        <v>0</v>
      </c>
      <c r="P114" s="85"/>
      <c r="Q114" s="85"/>
      <c r="R114" s="85"/>
      <c r="S114" s="85"/>
      <c r="T114" s="85"/>
    </row>
    <row r="115" spans="1:20" s="86" customFormat="1" ht="14.1" customHeight="1">
      <c r="A115" s="63"/>
      <c r="B115" s="74" t="s">
        <v>24</v>
      </c>
      <c r="C115" s="52"/>
      <c r="D115" s="76"/>
      <c r="E115" s="77"/>
      <c r="F115" s="55"/>
      <c r="G115" s="56"/>
      <c r="H115" s="45">
        <f>D115*E115*G115</f>
        <v>0</v>
      </c>
      <c r="I115" s="56"/>
      <c r="J115" s="45">
        <f>D115*E115*I115</f>
        <v>0</v>
      </c>
      <c r="K115" s="56"/>
      <c r="L115" s="45">
        <f>D115*E115*K115</f>
        <v>0</v>
      </c>
      <c r="M115" s="56"/>
      <c r="N115" s="45">
        <f>D115*E115*M115</f>
        <v>0</v>
      </c>
      <c r="O115" s="47">
        <f>H115+J115+L115+N115</f>
        <v>0</v>
      </c>
      <c r="P115" s="85"/>
      <c r="Q115" s="85"/>
      <c r="R115" s="85"/>
      <c r="S115" s="85"/>
      <c r="T115" s="85"/>
    </row>
    <row r="116" spans="1:20" s="86" customFormat="1" ht="14.1" customHeight="1">
      <c r="A116" s="63"/>
      <c r="B116" s="74" t="s">
        <v>25</v>
      </c>
      <c r="C116" s="52"/>
      <c r="D116" s="76"/>
      <c r="E116" s="77"/>
      <c r="F116" s="55"/>
      <c r="G116" s="56"/>
      <c r="H116" s="45">
        <f>D116*E116*G116</f>
        <v>0</v>
      </c>
      <c r="I116" s="56"/>
      <c r="J116" s="45">
        <f>D116*E116*I116</f>
        <v>0</v>
      </c>
      <c r="K116" s="56"/>
      <c r="L116" s="45">
        <f>D116*E116*K116</f>
        <v>0</v>
      </c>
      <c r="M116" s="56"/>
      <c r="N116" s="45">
        <f>D116*E116*M116</f>
        <v>0</v>
      </c>
      <c r="O116" s="47">
        <f>H116+J116+L116+N116</f>
        <v>0</v>
      </c>
      <c r="P116" s="85"/>
      <c r="Q116" s="85"/>
      <c r="R116" s="85"/>
      <c r="S116" s="85"/>
      <c r="T116" s="85"/>
    </row>
    <row r="117" spans="1:20" ht="14.1" customHeight="1">
      <c r="A117" s="34" t="s">
        <v>95</v>
      </c>
      <c r="B117" s="32"/>
      <c r="C117" s="34"/>
      <c r="D117" s="42"/>
      <c r="E117" s="83"/>
      <c r="F117" s="42"/>
      <c r="G117" s="84"/>
      <c r="H117" s="65">
        <f>SUM(H112:H116)</f>
        <v>0</v>
      </c>
      <c r="I117" s="84"/>
      <c r="J117" s="65">
        <f>SUM(J112:J116)</f>
        <v>0</v>
      </c>
      <c r="K117" s="84"/>
      <c r="L117" s="65">
        <f>SUM(L112:L116)</f>
        <v>0</v>
      </c>
      <c r="M117" s="84"/>
      <c r="N117" s="65">
        <f>SUM(N112:N116)</f>
        <v>0</v>
      </c>
      <c r="O117" s="66">
        <f>SUM(O112:O116)</f>
        <v>0</v>
      </c>
      <c r="P117" s="14"/>
      <c r="Q117" s="14"/>
      <c r="R117" s="14"/>
      <c r="S117" s="14"/>
      <c r="T117" s="14"/>
    </row>
    <row r="118" spans="1:20" ht="14.1" customHeight="1">
      <c r="A118" s="34"/>
      <c r="B118" s="32"/>
      <c r="C118" s="34"/>
      <c r="D118" s="42"/>
      <c r="E118" s="83"/>
      <c r="F118" s="42"/>
      <c r="G118" s="84"/>
      <c r="H118" s="65"/>
      <c r="I118" s="84"/>
      <c r="J118" s="65"/>
      <c r="K118" s="84"/>
      <c r="L118" s="65"/>
      <c r="M118" s="84"/>
      <c r="N118" s="65"/>
      <c r="O118" s="66"/>
      <c r="P118" s="14"/>
      <c r="Q118" s="14"/>
      <c r="R118" s="14"/>
      <c r="S118" s="14"/>
      <c r="T118" s="14"/>
    </row>
    <row r="119" spans="1:20" s="86" customFormat="1" ht="24" customHeight="1">
      <c r="A119" s="34" t="s">
        <v>53</v>
      </c>
      <c r="B119" s="553" t="s">
        <v>90</v>
      </c>
      <c r="C119" s="553"/>
      <c r="D119" s="36" t="s">
        <v>14</v>
      </c>
      <c r="E119" s="36" t="s">
        <v>15</v>
      </c>
      <c r="F119" s="42"/>
      <c r="G119" s="84"/>
      <c r="H119" s="65"/>
      <c r="I119" s="84"/>
      <c r="J119" s="68"/>
      <c r="K119" s="84"/>
      <c r="L119" s="68"/>
      <c r="M119" s="84"/>
      <c r="N119" s="68"/>
      <c r="O119" s="66"/>
      <c r="P119" s="85"/>
      <c r="Q119" s="85"/>
      <c r="R119" s="85"/>
      <c r="S119" s="85"/>
      <c r="T119" s="85"/>
    </row>
    <row r="120" spans="1:20" s="86" customFormat="1" ht="14.1" customHeight="1">
      <c r="A120" s="63" t="s">
        <v>19</v>
      </c>
      <c r="B120" s="32" t="s">
        <v>44</v>
      </c>
      <c r="C120" s="34"/>
      <c r="D120" s="42"/>
      <c r="E120" s="83"/>
      <c r="F120" s="42"/>
      <c r="G120" s="44"/>
      <c r="H120" s="45"/>
      <c r="I120" s="44"/>
      <c r="J120" s="46"/>
      <c r="K120" s="44"/>
      <c r="L120" s="46"/>
      <c r="M120" s="44"/>
      <c r="N120" s="46"/>
      <c r="O120" s="47"/>
      <c r="P120" s="85"/>
      <c r="Q120" s="85"/>
      <c r="R120" s="85"/>
      <c r="S120" s="85"/>
      <c r="T120" s="85"/>
    </row>
    <row r="121" spans="1:20" ht="14.1" customHeight="1">
      <c r="A121" s="63"/>
      <c r="B121" s="74" t="s">
        <v>20</v>
      </c>
      <c r="C121" s="75"/>
      <c r="D121" s="78"/>
      <c r="E121" s="77"/>
      <c r="F121" s="55" t="s">
        <v>21</v>
      </c>
      <c r="G121" s="56"/>
      <c r="H121" s="45">
        <f t="shared" ref="H121:H125" si="12">D121*E121*G121</f>
        <v>0</v>
      </c>
      <c r="I121" s="56"/>
      <c r="J121" s="46">
        <f>D121*E121*I121*$M$34</f>
        <v>0</v>
      </c>
      <c r="K121" s="56"/>
      <c r="L121" s="46">
        <f>D121*E121*K121*$M$34*$M$34</f>
        <v>0</v>
      </c>
      <c r="M121" s="56"/>
      <c r="N121" s="46">
        <f>D121*E121*M121</f>
        <v>0</v>
      </c>
      <c r="O121" s="47">
        <f t="shared" ref="O121:O125" si="13">H121+J121+L121+N121</f>
        <v>0</v>
      </c>
      <c r="P121" s="14"/>
      <c r="Q121" s="14"/>
      <c r="R121" s="14"/>
      <c r="S121" s="14"/>
      <c r="T121" s="14"/>
    </row>
    <row r="122" spans="1:20" ht="14.1" customHeight="1">
      <c r="A122" s="63"/>
      <c r="B122" s="74" t="s">
        <v>22</v>
      </c>
      <c r="C122" s="75"/>
      <c r="D122" s="78"/>
      <c r="E122" s="77"/>
      <c r="F122" s="55" t="s">
        <v>21</v>
      </c>
      <c r="G122" s="56"/>
      <c r="H122" s="45">
        <f t="shared" si="12"/>
        <v>0</v>
      </c>
      <c r="I122" s="56"/>
      <c r="J122" s="46">
        <f>D122*E122*I122*$M$34</f>
        <v>0</v>
      </c>
      <c r="K122" s="56"/>
      <c r="L122" s="46">
        <f>D122*E122*K122*$M$34*$M$34</f>
        <v>0</v>
      </c>
      <c r="M122" s="56"/>
      <c r="N122" s="46">
        <f>D122*E122*M122</f>
        <v>0</v>
      </c>
      <c r="O122" s="47">
        <f t="shared" si="13"/>
        <v>0</v>
      </c>
      <c r="P122" s="14"/>
      <c r="Q122" s="14"/>
      <c r="R122" s="14"/>
      <c r="S122" s="14"/>
      <c r="T122" s="14"/>
    </row>
    <row r="123" spans="1:20" ht="14.1" customHeight="1">
      <c r="A123" s="63"/>
      <c r="B123" s="74" t="s">
        <v>23</v>
      </c>
      <c r="C123" s="75"/>
      <c r="D123" s="78"/>
      <c r="E123" s="77"/>
      <c r="F123" s="55" t="s">
        <v>21</v>
      </c>
      <c r="G123" s="56"/>
      <c r="H123" s="45">
        <f t="shared" si="12"/>
        <v>0</v>
      </c>
      <c r="I123" s="56"/>
      <c r="J123" s="46">
        <f>D123*E123*I123*$M$34</f>
        <v>0</v>
      </c>
      <c r="K123" s="56"/>
      <c r="L123" s="46">
        <f>D123*E123*K123*$M$34*$M$34</f>
        <v>0</v>
      </c>
      <c r="M123" s="56"/>
      <c r="N123" s="46">
        <f>D123*E123*M123</f>
        <v>0</v>
      </c>
      <c r="O123" s="47">
        <f t="shared" si="13"/>
        <v>0</v>
      </c>
      <c r="P123" s="14"/>
      <c r="Q123" s="14"/>
      <c r="R123" s="14"/>
      <c r="S123" s="14"/>
      <c r="T123" s="14"/>
    </row>
    <row r="124" spans="1:20" ht="14.1" customHeight="1">
      <c r="A124" s="63"/>
      <c r="B124" s="74" t="s">
        <v>36</v>
      </c>
      <c r="C124" s="75"/>
      <c r="D124" s="76"/>
      <c r="E124" s="77"/>
      <c r="F124" s="55" t="s">
        <v>32</v>
      </c>
      <c r="G124" s="56"/>
      <c r="H124" s="45">
        <f t="shared" si="12"/>
        <v>0</v>
      </c>
      <c r="I124" s="56"/>
      <c r="J124" s="46">
        <f>D124*E124*I124*$M$34</f>
        <v>0</v>
      </c>
      <c r="K124" s="56"/>
      <c r="L124" s="46">
        <f>D124*E124*K124*$M$34*$M$34</f>
        <v>0</v>
      </c>
      <c r="M124" s="56"/>
      <c r="N124" s="46">
        <f>D124*E124*M124</f>
        <v>0</v>
      </c>
      <c r="O124" s="47">
        <f t="shared" si="13"/>
        <v>0</v>
      </c>
      <c r="P124" s="14"/>
      <c r="Q124" s="14"/>
      <c r="R124" s="14"/>
      <c r="S124" s="14"/>
      <c r="T124" s="14"/>
    </row>
    <row r="125" spans="1:20" ht="14.1" customHeight="1">
      <c r="A125" s="63"/>
      <c r="B125" s="74" t="s">
        <v>37</v>
      </c>
      <c r="C125" s="75"/>
      <c r="D125" s="76"/>
      <c r="E125" s="77"/>
      <c r="F125" s="55" t="s">
        <v>32</v>
      </c>
      <c r="G125" s="56"/>
      <c r="H125" s="45">
        <f t="shared" si="12"/>
        <v>0</v>
      </c>
      <c r="I125" s="56"/>
      <c r="J125" s="46">
        <f>D125*E125*I125*$M$34</f>
        <v>0</v>
      </c>
      <c r="K125" s="56"/>
      <c r="L125" s="46">
        <f>D125*E125*K125*$M$34*$M$34</f>
        <v>0</v>
      </c>
      <c r="M125" s="56"/>
      <c r="N125" s="46">
        <f>D125*E125*M125</f>
        <v>0</v>
      </c>
      <c r="O125" s="47">
        <f t="shared" si="13"/>
        <v>0</v>
      </c>
      <c r="P125" s="14"/>
      <c r="Q125" s="14"/>
      <c r="R125" s="14"/>
      <c r="S125" s="14"/>
      <c r="T125" s="14"/>
    </row>
    <row r="126" spans="1:20" s="86" customFormat="1" ht="14.1" customHeight="1">
      <c r="A126" s="63"/>
      <c r="B126" s="32"/>
      <c r="C126" s="34" t="s">
        <v>45</v>
      </c>
      <c r="D126" s="33"/>
      <c r="E126" s="90"/>
      <c r="F126" s="33"/>
      <c r="G126" s="84"/>
      <c r="H126" s="68">
        <f>SUM(H121:H125)</f>
        <v>0</v>
      </c>
      <c r="I126" s="84"/>
      <c r="J126" s="68">
        <f>SUM(J121:J125)</f>
        <v>0</v>
      </c>
      <c r="K126" s="84"/>
      <c r="L126" s="68">
        <f>SUM(L121:L125)</f>
        <v>0</v>
      </c>
      <c r="M126" s="84"/>
      <c r="N126" s="68">
        <f>SUM(N121:N125)</f>
        <v>0</v>
      </c>
      <c r="O126" s="66">
        <f>SUM(O121:O125)</f>
        <v>0</v>
      </c>
      <c r="P126" s="85"/>
      <c r="Q126" s="85"/>
      <c r="R126" s="85"/>
      <c r="S126" s="85"/>
      <c r="T126" s="85"/>
    </row>
    <row r="127" spans="1:20" ht="12.75" customHeight="1">
      <c r="G127" s="95"/>
      <c r="H127" s="96"/>
      <c r="I127" s="95"/>
      <c r="J127" s="46"/>
      <c r="K127" s="95"/>
      <c r="L127" s="46"/>
      <c r="M127" s="95"/>
      <c r="N127" s="46"/>
      <c r="O127" s="97"/>
    </row>
    <row r="128" spans="1:20" s="103" customFormat="1" ht="14.1" customHeight="1">
      <c r="A128" s="98" t="s">
        <v>58</v>
      </c>
      <c r="B128" s="98" t="s">
        <v>54</v>
      </c>
      <c r="C128" s="98"/>
      <c r="D128" s="99"/>
      <c r="E128" s="36" t="s">
        <v>15</v>
      </c>
      <c r="F128" s="99"/>
      <c r="G128" s="100"/>
      <c r="H128" s="101"/>
      <c r="I128" s="100"/>
      <c r="J128" s="101"/>
      <c r="K128" s="100"/>
      <c r="L128" s="101"/>
      <c r="M128" s="100"/>
      <c r="N128" s="101"/>
      <c r="O128" s="102"/>
    </row>
    <row r="129" spans="1:22" s="109" customFormat="1" ht="14.1" customHeight="1">
      <c r="A129" s="98"/>
      <c r="B129" s="104" t="s">
        <v>56</v>
      </c>
      <c r="C129" s="98"/>
      <c r="D129" s="99"/>
      <c r="E129" s="105"/>
      <c r="F129" s="33" t="s">
        <v>55</v>
      </c>
      <c r="G129" s="106"/>
      <c r="H129" s="107">
        <f>SUM(D32)*E129</f>
        <v>0</v>
      </c>
      <c r="I129" s="106"/>
      <c r="J129" s="107">
        <f>SUM(E32)*E129</f>
        <v>0</v>
      </c>
      <c r="K129" s="106"/>
      <c r="L129" s="107">
        <f>SUM(F32)*E129</f>
        <v>0</v>
      </c>
      <c r="M129" s="106"/>
      <c r="N129" s="107">
        <f>SUM(G32)*E129</f>
        <v>0</v>
      </c>
      <c r="O129" s="108">
        <f>H129+J129+L129+N129</f>
        <v>0</v>
      </c>
    </row>
    <row r="130" spans="1:22" s="109" customFormat="1" ht="14.1" customHeight="1">
      <c r="A130" s="98"/>
      <c r="B130" s="104"/>
      <c r="C130" s="98"/>
      <c r="D130" s="99"/>
      <c r="E130" s="110"/>
      <c r="F130" s="33"/>
      <c r="G130" s="106"/>
      <c r="H130" s="107"/>
      <c r="I130" s="99"/>
      <c r="J130" s="107"/>
      <c r="K130" s="99"/>
      <c r="L130" s="107"/>
      <c r="M130" s="99"/>
      <c r="N130" s="107"/>
      <c r="O130" s="107"/>
    </row>
    <row r="131" spans="1:22" ht="12.75" customHeight="1">
      <c r="A131" s="98" t="s">
        <v>92</v>
      </c>
      <c r="B131" s="98" t="s">
        <v>59</v>
      </c>
      <c r="C131" s="111"/>
      <c r="D131" s="36" t="s">
        <v>14</v>
      </c>
      <c r="E131" s="36" t="s">
        <v>15</v>
      </c>
      <c r="F131" s="112"/>
      <c r="G131" s="113"/>
      <c r="H131" s="114"/>
      <c r="I131" s="115"/>
      <c r="J131" s="114"/>
      <c r="K131" s="115"/>
      <c r="L131" s="114"/>
      <c r="M131" s="115"/>
      <c r="N131" s="114"/>
      <c r="O131" s="114"/>
    </row>
    <row r="132" spans="1:22" ht="12.75" customHeight="1">
      <c r="A132" s="116"/>
      <c r="B132" s="117" t="s">
        <v>20</v>
      </c>
      <c r="C132" s="118"/>
      <c r="D132" s="119"/>
      <c r="E132" s="120"/>
      <c r="F132" s="121" t="s">
        <v>32</v>
      </c>
      <c r="G132" s="56"/>
      <c r="H132" s="45">
        <f>D132*E132*G132</f>
        <v>0</v>
      </c>
      <c r="I132" s="56"/>
      <c r="J132" s="46">
        <f>D132*E132*I132</f>
        <v>0</v>
      </c>
      <c r="K132" s="56"/>
      <c r="L132" s="46">
        <f>D132*E132*K132</f>
        <v>0</v>
      </c>
      <c r="M132" s="56"/>
      <c r="N132" s="46">
        <f>D132*E132*M132</f>
        <v>0</v>
      </c>
      <c r="O132" s="102">
        <f>H132+J132+L132+N132</f>
        <v>0</v>
      </c>
    </row>
    <row r="133" spans="1:22" s="11" customFormat="1" ht="12.75" customHeight="1">
      <c r="A133" s="116"/>
      <c r="B133" s="117" t="s">
        <v>22</v>
      </c>
      <c r="C133" s="118"/>
      <c r="D133" s="119"/>
      <c r="E133" s="120"/>
      <c r="F133" s="121" t="s">
        <v>32</v>
      </c>
      <c r="G133" s="56"/>
      <c r="H133" s="45">
        <f>D133*E133*G133</f>
        <v>0</v>
      </c>
      <c r="I133" s="56"/>
      <c r="J133" s="46">
        <f>D133*E133*I133</f>
        <v>0</v>
      </c>
      <c r="K133" s="56"/>
      <c r="L133" s="46">
        <f>D133*E133*K133</f>
        <v>0</v>
      </c>
      <c r="M133" s="56"/>
      <c r="N133" s="46">
        <f>D133*E133*M133</f>
        <v>0</v>
      </c>
      <c r="O133" s="102">
        <f>H133+J133+L133+N133</f>
        <v>0</v>
      </c>
      <c r="P133" s="4"/>
      <c r="Q133" s="5"/>
      <c r="R133" s="5"/>
      <c r="S133" s="5"/>
      <c r="T133" s="5"/>
      <c r="U133" s="5"/>
      <c r="V133" s="5"/>
    </row>
    <row r="134" spans="1:22" s="11" customFormat="1" ht="12.75" customHeight="1">
      <c r="A134" s="116"/>
      <c r="B134" s="117" t="s">
        <v>23</v>
      </c>
      <c r="C134" s="118"/>
      <c r="D134" s="119"/>
      <c r="E134" s="120"/>
      <c r="F134" s="121" t="s">
        <v>32</v>
      </c>
      <c r="G134" s="56"/>
      <c r="H134" s="45">
        <f>D134*E134*G134</f>
        <v>0</v>
      </c>
      <c r="I134" s="56"/>
      <c r="J134" s="46">
        <f>D134*E134*I134</f>
        <v>0</v>
      </c>
      <c r="K134" s="56"/>
      <c r="L134" s="46">
        <f>D134*E134*K134</f>
        <v>0</v>
      </c>
      <c r="M134" s="56"/>
      <c r="N134" s="46">
        <f>D134*E134*M134</f>
        <v>0</v>
      </c>
      <c r="O134" s="102">
        <f>H134+J134+L134+N134</f>
        <v>0</v>
      </c>
      <c r="P134" s="4"/>
      <c r="Q134" s="5"/>
      <c r="R134" s="5"/>
      <c r="S134" s="5"/>
      <c r="T134" s="5"/>
      <c r="U134" s="5"/>
      <c r="V134" s="5"/>
    </row>
    <row r="135" spans="1:22" s="11" customFormat="1" ht="12.75" customHeight="1">
      <c r="A135" s="116"/>
      <c r="B135" s="117" t="s">
        <v>24</v>
      </c>
      <c r="C135" s="118"/>
      <c r="D135" s="119"/>
      <c r="E135" s="120"/>
      <c r="F135" s="121" t="s">
        <v>32</v>
      </c>
      <c r="G135" s="56"/>
      <c r="H135" s="45">
        <f>D135*E135*G135</f>
        <v>0</v>
      </c>
      <c r="I135" s="56"/>
      <c r="J135" s="46">
        <f>D135*E135*I135</f>
        <v>0</v>
      </c>
      <c r="K135" s="56"/>
      <c r="L135" s="46">
        <f>D135*E135*K135</f>
        <v>0</v>
      </c>
      <c r="M135" s="56"/>
      <c r="N135" s="46">
        <f>D135*E135*M135</f>
        <v>0</v>
      </c>
      <c r="O135" s="102">
        <f>H135+J135+L135+N135</f>
        <v>0</v>
      </c>
      <c r="P135" s="4"/>
      <c r="Q135" s="5"/>
      <c r="R135" s="5"/>
      <c r="S135" s="5"/>
      <c r="T135" s="5"/>
      <c r="U135" s="5"/>
      <c r="V135" s="5"/>
    </row>
    <row r="136" spans="1:22" s="11" customFormat="1" ht="12.75" customHeight="1">
      <c r="A136" s="116"/>
      <c r="B136" s="122" t="s">
        <v>60</v>
      </c>
      <c r="C136" s="116"/>
      <c r="D136" s="123"/>
      <c r="E136" s="123"/>
      <c r="F136" s="124"/>
      <c r="G136" s="125"/>
      <c r="H136" s="126">
        <f>SUM(H132:H135)</f>
        <v>0</v>
      </c>
      <c r="I136" s="127"/>
      <c r="J136" s="128">
        <f>SUM(J132:J135)</f>
        <v>0</v>
      </c>
      <c r="K136" s="127"/>
      <c r="L136" s="128">
        <f>SUM(L132:L135)</f>
        <v>0</v>
      </c>
      <c r="M136" s="127"/>
      <c r="N136" s="128">
        <f>SUM(N132:N135)</f>
        <v>0</v>
      </c>
      <c r="O136" s="129">
        <f>H136+J136+L136+N136</f>
        <v>0</v>
      </c>
      <c r="P136" s="4"/>
      <c r="Q136" s="5"/>
      <c r="R136" s="5"/>
      <c r="S136" s="5"/>
      <c r="T136" s="5"/>
      <c r="U136" s="5"/>
      <c r="V136" s="5"/>
    </row>
    <row r="137" spans="1:22" s="11" customFormat="1" ht="12.75" customHeight="1">
      <c r="A137" s="91"/>
      <c r="B137" s="92"/>
      <c r="C137" s="91"/>
      <c r="D137" s="93"/>
      <c r="E137" s="93"/>
      <c r="F137" s="94"/>
      <c r="J137" s="45"/>
      <c r="L137" s="45"/>
      <c r="N137" s="45"/>
      <c r="P137" s="4"/>
      <c r="Q137" s="5"/>
      <c r="R137" s="5"/>
      <c r="S137" s="5"/>
      <c r="T137" s="5"/>
      <c r="U137" s="5"/>
      <c r="V137" s="5"/>
    </row>
    <row r="138" spans="1:22" s="11" customFormat="1" ht="12.75" customHeight="1">
      <c r="A138" s="91"/>
      <c r="B138" s="92"/>
      <c r="C138" s="91"/>
      <c r="D138" s="93"/>
      <c r="E138" s="93"/>
      <c r="F138" s="94"/>
      <c r="J138" s="45"/>
      <c r="L138" s="45"/>
      <c r="N138" s="45"/>
      <c r="P138" s="4"/>
      <c r="Q138" s="5"/>
      <c r="R138" s="5"/>
      <c r="S138" s="5"/>
      <c r="T138" s="5"/>
      <c r="U138" s="5"/>
      <c r="V138" s="5"/>
    </row>
    <row r="139" spans="1:22" s="11" customFormat="1" ht="12.75" customHeight="1">
      <c r="A139" s="91"/>
      <c r="B139" s="92"/>
      <c r="C139" s="91"/>
      <c r="D139" s="93"/>
      <c r="E139" s="93"/>
      <c r="F139" s="94"/>
      <c r="J139" s="45"/>
      <c r="L139" s="45"/>
      <c r="N139" s="45"/>
      <c r="P139" s="4"/>
      <c r="Q139" s="5"/>
      <c r="R139" s="5"/>
      <c r="S139" s="5"/>
      <c r="T139" s="5"/>
      <c r="U139" s="5"/>
      <c r="V139" s="5"/>
    </row>
    <row r="140" spans="1:22" s="11" customFormat="1" ht="12.75" customHeight="1">
      <c r="A140" s="91"/>
      <c r="B140" s="92"/>
      <c r="C140" s="91"/>
      <c r="D140" s="93"/>
      <c r="E140" s="93"/>
      <c r="F140" s="94"/>
      <c r="J140" s="45"/>
      <c r="L140" s="45"/>
      <c r="N140" s="45"/>
      <c r="P140" s="4"/>
      <c r="Q140" s="5"/>
      <c r="R140" s="5"/>
      <c r="S140" s="5"/>
      <c r="T140" s="5"/>
      <c r="U140" s="5"/>
      <c r="V140" s="5"/>
    </row>
    <row r="141" spans="1:22" s="11" customFormat="1" ht="12.75" customHeight="1">
      <c r="A141" s="91"/>
      <c r="B141" s="92"/>
      <c r="C141" s="91"/>
      <c r="D141" s="93"/>
      <c r="E141" s="93"/>
      <c r="F141" s="94"/>
      <c r="J141" s="45"/>
      <c r="L141" s="45"/>
      <c r="N141" s="45"/>
      <c r="P141" s="4"/>
      <c r="Q141" s="5"/>
      <c r="R141" s="5"/>
      <c r="S141" s="5"/>
      <c r="T141" s="5"/>
      <c r="U141" s="5"/>
      <c r="V141" s="5"/>
    </row>
    <row r="142" spans="1:22" s="11" customFormat="1" ht="12.75" customHeight="1">
      <c r="A142" s="91"/>
      <c r="B142" s="92"/>
      <c r="C142" s="91"/>
      <c r="D142" s="93"/>
      <c r="E142" s="93"/>
      <c r="F142" s="94"/>
      <c r="J142" s="45"/>
      <c r="L142" s="45"/>
      <c r="N142" s="45"/>
      <c r="P142" s="4"/>
      <c r="Q142" s="5"/>
      <c r="R142" s="5"/>
      <c r="S142" s="5"/>
      <c r="T142" s="5"/>
      <c r="U142" s="5"/>
      <c r="V142" s="5"/>
    </row>
    <row r="143" spans="1:22" s="11" customFormat="1" ht="12.75" customHeight="1">
      <c r="A143" s="91"/>
      <c r="B143" s="92"/>
      <c r="C143" s="91"/>
      <c r="D143" s="93"/>
      <c r="E143" s="93"/>
      <c r="F143" s="94"/>
      <c r="J143" s="45"/>
      <c r="L143" s="45"/>
      <c r="N143" s="45"/>
      <c r="P143" s="4"/>
      <c r="Q143" s="5"/>
      <c r="R143" s="5"/>
      <c r="S143" s="5"/>
      <c r="T143" s="5"/>
      <c r="U143" s="5"/>
      <c r="V143" s="5"/>
    </row>
    <row r="144" spans="1:22" s="11" customFormat="1" ht="12.75" customHeight="1">
      <c r="A144" s="91"/>
      <c r="B144" s="92"/>
      <c r="C144" s="91"/>
      <c r="D144" s="93"/>
      <c r="E144" s="93"/>
      <c r="F144" s="94"/>
      <c r="J144" s="45"/>
      <c r="L144" s="45"/>
      <c r="N144" s="45"/>
      <c r="P144" s="4"/>
      <c r="Q144" s="5"/>
      <c r="R144" s="5"/>
      <c r="S144" s="5"/>
      <c r="T144" s="5"/>
      <c r="U144" s="5"/>
      <c r="V144" s="5"/>
    </row>
    <row r="145" spans="1:22" s="11" customFormat="1" ht="12.75" customHeight="1">
      <c r="A145" s="91"/>
      <c r="B145" s="92"/>
      <c r="C145" s="91"/>
      <c r="D145" s="93"/>
      <c r="E145" s="93"/>
      <c r="F145" s="94"/>
      <c r="J145" s="45"/>
      <c r="L145" s="45"/>
      <c r="N145" s="45"/>
      <c r="P145" s="4"/>
      <c r="Q145" s="5"/>
      <c r="R145" s="5"/>
      <c r="S145" s="5"/>
      <c r="T145" s="5"/>
      <c r="U145" s="5"/>
      <c r="V145" s="5"/>
    </row>
    <row r="146" spans="1:22" s="11" customFormat="1" ht="12.75" customHeight="1">
      <c r="A146" s="91"/>
      <c r="B146" s="92"/>
      <c r="C146" s="91"/>
      <c r="D146" s="93"/>
      <c r="E146" s="93"/>
      <c r="F146" s="94"/>
      <c r="J146" s="45"/>
      <c r="L146" s="45"/>
      <c r="N146" s="45"/>
      <c r="P146" s="4"/>
      <c r="Q146" s="5"/>
      <c r="R146" s="5"/>
      <c r="S146" s="5"/>
      <c r="T146" s="5"/>
      <c r="U146" s="5"/>
      <c r="V146" s="5"/>
    </row>
    <row r="147" spans="1:22" s="11" customFormat="1" ht="12.75" customHeight="1">
      <c r="A147" s="91"/>
      <c r="B147" s="92"/>
      <c r="C147" s="91"/>
      <c r="D147" s="93"/>
      <c r="E147" s="93"/>
      <c r="F147" s="94"/>
      <c r="J147" s="45"/>
      <c r="L147" s="45"/>
      <c r="N147" s="45"/>
      <c r="P147" s="4"/>
      <c r="Q147" s="5"/>
      <c r="R147" s="5"/>
      <c r="S147" s="5"/>
      <c r="T147" s="5"/>
      <c r="U147" s="5"/>
      <c r="V147" s="5"/>
    </row>
    <row r="148" spans="1:22" s="11" customFormat="1" ht="12.75" customHeight="1">
      <c r="A148" s="91"/>
      <c r="B148" s="92"/>
      <c r="C148" s="91"/>
      <c r="D148" s="93"/>
      <c r="E148" s="93"/>
      <c r="F148" s="94"/>
      <c r="J148" s="45"/>
      <c r="L148" s="45"/>
      <c r="N148" s="45"/>
      <c r="P148" s="4"/>
      <c r="Q148" s="5"/>
      <c r="R148" s="5"/>
      <c r="S148" s="5"/>
      <c r="T148" s="5"/>
      <c r="U148" s="5"/>
      <c r="V148" s="5"/>
    </row>
    <row r="149" spans="1:22" s="11" customFormat="1" ht="12.75" customHeight="1">
      <c r="A149" s="91"/>
      <c r="B149" s="92"/>
      <c r="C149" s="91"/>
      <c r="D149" s="93"/>
      <c r="E149" s="93"/>
      <c r="F149" s="94"/>
      <c r="J149" s="45"/>
      <c r="L149" s="45"/>
      <c r="N149" s="45"/>
      <c r="P149" s="4"/>
      <c r="Q149" s="5"/>
      <c r="R149" s="5"/>
      <c r="S149" s="5"/>
      <c r="T149" s="5"/>
      <c r="U149" s="5"/>
      <c r="V149" s="5"/>
    </row>
    <row r="150" spans="1:22" s="11" customFormat="1" ht="12.75" customHeight="1">
      <c r="A150" s="91"/>
      <c r="B150" s="92"/>
      <c r="C150" s="91"/>
      <c r="D150" s="93"/>
      <c r="E150" s="93"/>
      <c r="F150" s="94"/>
      <c r="J150" s="45"/>
      <c r="L150" s="45"/>
      <c r="N150" s="45"/>
      <c r="P150" s="4"/>
      <c r="Q150" s="5"/>
      <c r="R150" s="5"/>
      <c r="S150" s="5"/>
      <c r="T150" s="5"/>
      <c r="U150" s="5"/>
      <c r="V150" s="5"/>
    </row>
    <row r="151" spans="1:22" s="11" customFormat="1" ht="12.75" customHeight="1">
      <c r="A151" s="91"/>
      <c r="B151" s="92"/>
      <c r="C151" s="91"/>
      <c r="D151" s="93"/>
      <c r="E151" s="93"/>
      <c r="F151" s="94"/>
      <c r="J151" s="45"/>
      <c r="L151" s="45"/>
      <c r="N151" s="45"/>
      <c r="P151" s="4"/>
      <c r="Q151" s="5"/>
      <c r="R151" s="5"/>
      <c r="S151" s="5"/>
      <c r="T151" s="5"/>
      <c r="U151" s="5"/>
      <c r="V151" s="5"/>
    </row>
    <row r="152" spans="1:22" s="11" customFormat="1" ht="12.75" customHeight="1">
      <c r="A152" s="91"/>
      <c r="B152" s="92"/>
      <c r="C152" s="91"/>
      <c r="D152" s="93"/>
      <c r="E152" s="93"/>
      <c r="F152" s="94"/>
      <c r="J152" s="45"/>
      <c r="L152" s="45"/>
      <c r="N152" s="45"/>
      <c r="P152" s="4"/>
      <c r="Q152" s="5"/>
      <c r="R152" s="5"/>
      <c r="S152" s="5"/>
      <c r="T152" s="5"/>
      <c r="U152" s="5"/>
      <c r="V152" s="5"/>
    </row>
    <row r="153" spans="1:22" s="11" customFormat="1" ht="12.75" customHeight="1">
      <c r="A153" s="91"/>
      <c r="B153" s="92"/>
      <c r="C153" s="91"/>
      <c r="D153" s="93"/>
      <c r="E153" s="93"/>
      <c r="F153" s="94"/>
      <c r="J153" s="45"/>
      <c r="L153" s="45"/>
      <c r="N153" s="45"/>
      <c r="P153" s="4"/>
      <c r="Q153" s="5"/>
      <c r="R153" s="5"/>
      <c r="S153" s="5"/>
      <c r="T153" s="5"/>
      <c r="U153" s="5"/>
      <c r="V153" s="5"/>
    </row>
    <row r="154" spans="1:22" s="11" customFormat="1" ht="12.75" customHeight="1">
      <c r="A154" s="91"/>
      <c r="B154" s="92"/>
      <c r="C154" s="91"/>
      <c r="D154" s="93"/>
      <c r="E154" s="93"/>
      <c r="F154" s="94"/>
      <c r="J154" s="45"/>
      <c r="L154" s="45"/>
      <c r="N154" s="45"/>
      <c r="P154" s="4"/>
      <c r="Q154" s="5"/>
      <c r="R154" s="5"/>
      <c r="S154" s="5"/>
      <c r="T154" s="5"/>
      <c r="U154" s="5"/>
      <c r="V154" s="5"/>
    </row>
    <row r="155" spans="1:22" s="11" customFormat="1" ht="12.75" customHeight="1">
      <c r="A155" s="91"/>
      <c r="B155" s="92"/>
      <c r="C155" s="91"/>
      <c r="D155" s="93"/>
      <c r="E155" s="93"/>
      <c r="F155" s="94"/>
      <c r="L155" s="45"/>
      <c r="N155" s="45"/>
      <c r="P155" s="4"/>
      <c r="Q155" s="5"/>
      <c r="R155" s="5"/>
      <c r="S155" s="5"/>
      <c r="T155" s="5"/>
      <c r="U155" s="5"/>
      <c r="V155" s="5"/>
    </row>
    <row r="156" spans="1:22" s="11" customFormat="1" ht="12.75" customHeight="1">
      <c r="A156" s="91"/>
      <c r="B156" s="92"/>
      <c r="C156" s="91"/>
      <c r="D156" s="93"/>
      <c r="E156" s="93"/>
      <c r="F156" s="94"/>
      <c r="L156" s="45"/>
      <c r="N156" s="45"/>
      <c r="P156" s="4"/>
      <c r="Q156" s="5"/>
      <c r="R156" s="5"/>
      <c r="S156" s="5"/>
      <c r="T156" s="5"/>
      <c r="U156" s="5"/>
      <c r="V156" s="5"/>
    </row>
    <row r="157" spans="1:22" s="11" customFormat="1" ht="12.75" customHeight="1">
      <c r="A157" s="91"/>
      <c r="B157" s="92"/>
      <c r="C157" s="91"/>
      <c r="D157" s="93"/>
      <c r="E157" s="93"/>
      <c r="F157" s="94"/>
      <c r="L157" s="45"/>
      <c r="N157" s="45"/>
      <c r="P157" s="4"/>
      <c r="Q157" s="5"/>
      <c r="R157" s="5"/>
      <c r="S157" s="5"/>
      <c r="T157" s="5"/>
      <c r="U157" s="5"/>
      <c r="V157" s="5"/>
    </row>
    <row r="158" spans="1:22" s="11" customFormat="1" ht="12.75" customHeight="1">
      <c r="A158" s="91"/>
      <c r="B158" s="92"/>
      <c r="C158" s="91"/>
      <c r="D158" s="93"/>
      <c r="E158" s="93"/>
      <c r="F158" s="94"/>
      <c r="L158" s="45"/>
      <c r="N158" s="45"/>
      <c r="P158" s="4"/>
      <c r="Q158" s="5"/>
      <c r="R158" s="5"/>
      <c r="S158" s="5"/>
      <c r="T158" s="5"/>
      <c r="U158" s="5"/>
      <c r="V158" s="5"/>
    </row>
    <row r="159" spans="1:22" s="11" customFormat="1" ht="12.75" customHeight="1">
      <c r="A159" s="91"/>
      <c r="B159" s="92"/>
      <c r="C159" s="91"/>
      <c r="D159" s="93"/>
      <c r="E159" s="93"/>
      <c r="F159" s="94"/>
      <c r="L159" s="45"/>
      <c r="N159" s="45"/>
      <c r="P159" s="4"/>
      <c r="Q159" s="5"/>
      <c r="R159" s="5"/>
      <c r="S159" s="5"/>
      <c r="T159" s="5"/>
      <c r="U159" s="5"/>
      <c r="V159" s="5"/>
    </row>
    <row r="160" spans="1:22" s="11" customFormat="1" ht="12.75" customHeight="1">
      <c r="A160" s="91"/>
      <c r="B160" s="92"/>
      <c r="C160" s="91"/>
      <c r="D160" s="93"/>
      <c r="E160" s="93"/>
      <c r="F160" s="94"/>
      <c r="L160" s="45"/>
      <c r="N160" s="45"/>
      <c r="P160" s="4"/>
      <c r="Q160" s="5"/>
      <c r="R160" s="5"/>
      <c r="S160" s="5"/>
      <c r="T160" s="5"/>
      <c r="U160" s="5"/>
      <c r="V160" s="5"/>
    </row>
    <row r="161" spans="1:22" s="11" customFormat="1" ht="12.75" customHeight="1">
      <c r="A161" s="91"/>
      <c r="B161" s="92"/>
      <c r="C161" s="91"/>
      <c r="D161" s="93"/>
      <c r="E161" s="93"/>
      <c r="F161" s="94"/>
      <c r="L161" s="45"/>
      <c r="N161" s="45"/>
      <c r="P161" s="4"/>
      <c r="Q161" s="5"/>
      <c r="R161" s="5"/>
      <c r="S161" s="5"/>
      <c r="T161" s="5"/>
      <c r="U161" s="5"/>
      <c r="V161" s="5"/>
    </row>
    <row r="162" spans="1:22" s="11" customFormat="1" ht="12.75" customHeight="1">
      <c r="A162" s="91"/>
      <c r="B162" s="92"/>
      <c r="C162" s="91"/>
      <c r="D162" s="93"/>
      <c r="E162" s="93"/>
      <c r="F162" s="94"/>
      <c r="L162" s="45"/>
      <c r="N162" s="45"/>
      <c r="P162" s="4"/>
      <c r="Q162" s="5"/>
      <c r="R162" s="5"/>
      <c r="S162" s="5"/>
      <c r="T162" s="5"/>
      <c r="U162" s="5"/>
      <c r="V162" s="5"/>
    </row>
    <row r="163" spans="1:22" s="11" customFormat="1" ht="12.75" customHeight="1">
      <c r="A163" s="91"/>
      <c r="B163" s="92"/>
      <c r="C163" s="91"/>
      <c r="D163" s="93"/>
      <c r="E163" s="93"/>
      <c r="F163" s="94"/>
      <c r="L163" s="45"/>
      <c r="N163" s="45"/>
      <c r="P163" s="4"/>
      <c r="Q163" s="5"/>
      <c r="R163" s="5"/>
      <c r="S163" s="5"/>
      <c r="T163" s="5"/>
      <c r="U163" s="5"/>
      <c r="V163" s="5"/>
    </row>
    <row r="164" spans="1:22" s="11" customFormat="1" ht="12.75" customHeight="1">
      <c r="A164" s="91"/>
      <c r="B164" s="92"/>
      <c r="C164" s="91"/>
      <c r="D164" s="93"/>
      <c r="E164" s="93"/>
      <c r="F164" s="94"/>
      <c r="L164" s="45"/>
      <c r="N164" s="45"/>
      <c r="P164" s="4"/>
      <c r="Q164" s="5"/>
      <c r="R164" s="5"/>
      <c r="S164" s="5"/>
      <c r="T164" s="5"/>
      <c r="U164" s="5"/>
      <c r="V164" s="5"/>
    </row>
    <row r="165" spans="1:22" s="11" customFormat="1" ht="12.75" customHeight="1">
      <c r="A165" s="91"/>
      <c r="B165" s="92"/>
      <c r="C165" s="91"/>
      <c r="D165" s="93"/>
      <c r="E165" s="93"/>
      <c r="F165" s="94"/>
      <c r="L165" s="45"/>
      <c r="N165" s="45"/>
      <c r="P165" s="4"/>
      <c r="Q165" s="5"/>
      <c r="R165" s="5"/>
      <c r="S165" s="5"/>
      <c r="T165" s="5"/>
      <c r="U165" s="5"/>
      <c r="V165" s="5"/>
    </row>
    <row r="166" spans="1:22" s="11" customFormat="1" ht="12.75" customHeight="1">
      <c r="A166" s="91"/>
      <c r="B166" s="92"/>
      <c r="C166" s="91"/>
      <c r="D166" s="93"/>
      <c r="E166" s="93"/>
      <c r="F166" s="94"/>
      <c r="L166" s="45"/>
      <c r="N166" s="45"/>
      <c r="P166" s="4"/>
      <c r="Q166" s="5"/>
      <c r="R166" s="5"/>
      <c r="S166" s="5"/>
      <c r="T166" s="5"/>
      <c r="U166" s="5"/>
      <c r="V166" s="5"/>
    </row>
    <row r="167" spans="1:22" s="11" customFormat="1" ht="12.75" customHeight="1">
      <c r="A167" s="91"/>
      <c r="B167" s="92"/>
      <c r="C167" s="91"/>
      <c r="D167" s="93"/>
      <c r="E167" s="93"/>
      <c r="F167" s="94"/>
      <c r="L167" s="45"/>
      <c r="N167" s="45"/>
      <c r="P167" s="4"/>
      <c r="Q167" s="5"/>
      <c r="R167" s="5"/>
      <c r="S167" s="5"/>
      <c r="T167" s="5"/>
      <c r="U167" s="5"/>
      <c r="V167" s="5"/>
    </row>
    <row r="168" spans="1:22" s="11" customFormat="1" ht="12.75" customHeight="1">
      <c r="A168" s="91"/>
      <c r="B168" s="92"/>
      <c r="C168" s="91"/>
      <c r="D168" s="93"/>
      <c r="E168" s="93"/>
      <c r="F168" s="94"/>
      <c r="L168" s="45"/>
      <c r="N168" s="45"/>
      <c r="P168" s="4"/>
      <c r="Q168" s="5"/>
      <c r="R168" s="5"/>
      <c r="S168" s="5"/>
      <c r="T168" s="5"/>
      <c r="U168" s="5"/>
      <c r="V168" s="5"/>
    </row>
    <row r="169" spans="1:22" s="11" customFormat="1" ht="12.75" customHeight="1">
      <c r="A169" s="91"/>
      <c r="B169" s="92"/>
      <c r="C169" s="91"/>
      <c r="D169" s="93"/>
      <c r="E169" s="93"/>
      <c r="F169" s="94"/>
      <c r="L169" s="45"/>
      <c r="N169" s="45"/>
      <c r="P169" s="4"/>
      <c r="Q169" s="5"/>
      <c r="R169" s="5"/>
      <c r="S169" s="5"/>
      <c r="T169" s="5"/>
      <c r="U169" s="5"/>
      <c r="V169" s="5"/>
    </row>
    <row r="170" spans="1:22" s="11" customFormat="1" ht="12.75" customHeight="1">
      <c r="A170" s="91"/>
      <c r="B170" s="92"/>
      <c r="C170" s="91"/>
      <c r="D170" s="93"/>
      <c r="E170" s="93"/>
      <c r="F170" s="94"/>
      <c r="L170" s="45"/>
      <c r="N170" s="45"/>
      <c r="P170" s="4"/>
      <c r="Q170" s="5"/>
      <c r="R170" s="5"/>
      <c r="S170" s="5"/>
      <c r="T170" s="5"/>
      <c r="U170" s="5"/>
      <c r="V170" s="5"/>
    </row>
    <row r="171" spans="1:22" s="11" customFormat="1" ht="12.75" customHeight="1">
      <c r="A171" s="91"/>
      <c r="B171" s="92"/>
      <c r="C171" s="91"/>
      <c r="D171" s="93"/>
      <c r="E171" s="93"/>
      <c r="F171" s="94"/>
      <c r="L171" s="45"/>
      <c r="N171" s="45"/>
      <c r="P171" s="4"/>
      <c r="Q171" s="5"/>
      <c r="R171" s="5"/>
      <c r="S171" s="5"/>
      <c r="T171" s="5"/>
      <c r="U171" s="5"/>
      <c r="V171" s="5"/>
    </row>
    <row r="172" spans="1:22" s="11" customFormat="1" ht="12.75" customHeight="1">
      <c r="A172" s="91"/>
      <c r="B172" s="92"/>
      <c r="C172" s="91"/>
      <c r="D172" s="93"/>
      <c r="E172" s="93"/>
      <c r="F172" s="94"/>
      <c r="L172" s="45"/>
      <c r="N172" s="45"/>
      <c r="P172" s="4"/>
      <c r="Q172" s="5"/>
      <c r="R172" s="5"/>
      <c r="S172" s="5"/>
      <c r="T172" s="5"/>
      <c r="U172" s="5"/>
      <c r="V172" s="5"/>
    </row>
    <row r="173" spans="1:22" s="11" customFormat="1" ht="12.75" customHeight="1">
      <c r="A173" s="91"/>
      <c r="B173" s="92"/>
      <c r="C173" s="91"/>
      <c r="D173" s="93"/>
      <c r="E173" s="93"/>
      <c r="F173" s="94"/>
      <c r="L173" s="45"/>
      <c r="N173" s="45"/>
      <c r="P173" s="4"/>
      <c r="Q173" s="5"/>
      <c r="R173" s="5"/>
      <c r="S173" s="5"/>
      <c r="T173" s="5"/>
      <c r="U173" s="5"/>
      <c r="V173" s="5"/>
    </row>
    <row r="174" spans="1:22" s="11" customFormat="1" ht="12.75" customHeight="1">
      <c r="A174" s="91"/>
      <c r="B174" s="92"/>
      <c r="C174" s="91"/>
      <c r="D174" s="93"/>
      <c r="E174" s="93"/>
      <c r="F174" s="94"/>
      <c r="L174" s="45"/>
      <c r="N174" s="45"/>
      <c r="P174" s="4"/>
      <c r="Q174" s="5"/>
      <c r="R174" s="5"/>
      <c r="S174" s="5"/>
      <c r="T174" s="5"/>
      <c r="U174" s="5"/>
      <c r="V174" s="5"/>
    </row>
    <row r="175" spans="1:22" s="11" customFormat="1" ht="12.75" customHeight="1">
      <c r="A175" s="91"/>
      <c r="B175" s="92"/>
      <c r="C175" s="91"/>
      <c r="D175" s="93"/>
      <c r="E175" s="93"/>
      <c r="F175" s="94"/>
      <c r="L175" s="45"/>
      <c r="N175" s="45"/>
      <c r="P175" s="4"/>
      <c r="Q175" s="5"/>
      <c r="R175" s="5"/>
      <c r="S175" s="5"/>
      <c r="T175" s="5"/>
      <c r="U175" s="5"/>
      <c r="V175" s="5"/>
    </row>
    <row r="176" spans="1:22" s="11" customFormat="1" ht="12.75" customHeight="1">
      <c r="A176" s="91"/>
      <c r="B176" s="92"/>
      <c r="C176" s="91"/>
      <c r="D176" s="93"/>
      <c r="E176" s="93"/>
      <c r="F176" s="94"/>
      <c r="L176" s="45"/>
      <c r="N176" s="45"/>
      <c r="P176" s="4"/>
      <c r="Q176" s="5"/>
      <c r="R176" s="5"/>
      <c r="S176" s="5"/>
      <c r="T176" s="5"/>
      <c r="U176" s="5"/>
      <c r="V176" s="5"/>
    </row>
    <row r="177" spans="1:22" s="11" customFormat="1" ht="12.75" customHeight="1">
      <c r="A177" s="91"/>
      <c r="B177" s="92"/>
      <c r="C177" s="91"/>
      <c r="D177" s="93"/>
      <c r="E177" s="93"/>
      <c r="F177" s="94"/>
      <c r="L177" s="45"/>
      <c r="N177" s="45"/>
      <c r="P177" s="4"/>
      <c r="Q177" s="5"/>
      <c r="R177" s="5"/>
      <c r="S177" s="5"/>
      <c r="T177" s="5"/>
      <c r="U177" s="5"/>
      <c r="V177" s="5"/>
    </row>
    <row r="178" spans="1:22" s="11" customFormat="1" ht="12.75" customHeight="1">
      <c r="A178" s="91"/>
      <c r="B178" s="92"/>
      <c r="C178" s="91"/>
      <c r="D178" s="93"/>
      <c r="E178" s="93"/>
      <c r="F178" s="94"/>
      <c r="L178" s="45"/>
      <c r="N178" s="45"/>
      <c r="P178" s="4"/>
      <c r="Q178" s="5"/>
      <c r="R178" s="5"/>
      <c r="S178" s="5"/>
      <c r="T178" s="5"/>
      <c r="U178" s="5"/>
      <c r="V178" s="5"/>
    </row>
    <row r="179" spans="1:22" s="11" customFormat="1" ht="12.75" customHeight="1">
      <c r="A179" s="91"/>
      <c r="B179" s="92"/>
      <c r="C179" s="91"/>
      <c r="D179" s="93"/>
      <c r="E179" s="93"/>
      <c r="F179" s="94"/>
      <c r="L179" s="45"/>
      <c r="N179" s="45"/>
      <c r="P179" s="4"/>
      <c r="Q179" s="5"/>
      <c r="R179" s="5"/>
      <c r="S179" s="5"/>
      <c r="T179" s="5"/>
      <c r="U179" s="5"/>
      <c r="V179" s="5"/>
    </row>
    <row r="180" spans="1:22" s="11" customFormat="1" ht="12.75" customHeight="1">
      <c r="A180" s="91"/>
      <c r="B180" s="92"/>
      <c r="C180" s="91"/>
      <c r="D180" s="93"/>
      <c r="E180" s="93"/>
      <c r="F180" s="94"/>
      <c r="L180" s="45"/>
      <c r="N180" s="45"/>
      <c r="P180" s="4"/>
      <c r="Q180" s="5"/>
      <c r="R180" s="5"/>
      <c r="S180" s="5"/>
      <c r="T180" s="5"/>
      <c r="U180" s="5"/>
      <c r="V180" s="5"/>
    </row>
    <row r="181" spans="1:22" s="11" customFormat="1" ht="12.75" customHeight="1">
      <c r="A181" s="91"/>
      <c r="B181" s="92"/>
      <c r="C181" s="91"/>
      <c r="D181" s="93"/>
      <c r="E181" s="93"/>
      <c r="F181" s="94"/>
      <c r="L181" s="45"/>
      <c r="N181" s="45"/>
      <c r="P181" s="4"/>
      <c r="Q181" s="5"/>
      <c r="R181" s="5"/>
      <c r="S181" s="5"/>
      <c r="T181" s="5"/>
      <c r="U181" s="5"/>
      <c r="V181" s="5"/>
    </row>
    <row r="182" spans="1:22" s="11" customFormat="1" ht="12.75" customHeight="1">
      <c r="A182" s="91"/>
      <c r="B182" s="92"/>
      <c r="C182" s="91"/>
      <c r="D182" s="93"/>
      <c r="E182" s="93"/>
      <c r="F182" s="94"/>
      <c r="L182" s="45"/>
      <c r="N182" s="45"/>
      <c r="P182" s="4"/>
      <c r="Q182" s="5"/>
      <c r="R182" s="5"/>
      <c r="S182" s="5"/>
      <c r="T182" s="5"/>
      <c r="U182" s="5"/>
      <c r="V182" s="5"/>
    </row>
    <row r="183" spans="1:22" s="11" customFormat="1" ht="12.75" customHeight="1">
      <c r="A183" s="91"/>
      <c r="B183" s="92"/>
      <c r="C183" s="91"/>
      <c r="D183" s="93"/>
      <c r="E183" s="93"/>
      <c r="F183" s="94"/>
      <c r="L183" s="45"/>
      <c r="N183" s="45"/>
      <c r="P183" s="4"/>
      <c r="Q183" s="5"/>
      <c r="R183" s="5"/>
      <c r="S183" s="5"/>
      <c r="T183" s="5"/>
      <c r="U183" s="5"/>
      <c r="V183" s="5"/>
    </row>
    <row r="184" spans="1:22" s="11" customFormat="1" ht="12.75" customHeight="1">
      <c r="A184" s="91"/>
      <c r="B184" s="92"/>
      <c r="C184" s="91"/>
      <c r="D184" s="93"/>
      <c r="E184" s="93"/>
      <c r="F184" s="94"/>
      <c r="L184" s="45"/>
      <c r="N184" s="45"/>
      <c r="P184" s="4"/>
      <c r="Q184" s="5"/>
      <c r="R184" s="5"/>
      <c r="S184" s="5"/>
      <c r="T184" s="5"/>
      <c r="U184" s="5"/>
      <c r="V184" s="5"/>
    </row>
    <row r="185" spans="1:22" s="11" customFormat="1" ht="12.75" customHeight="1">
      <c r="A185" s="91"/>
      <c r="B185" s="92"/>
      <c r="C185" s="91"/>
      <c r="D185" s="93"/>
      <c r="E185" s="93"/>
      <c r="F185" s="94"/>
      <c r="L185" s="45"/>
      <c r="N185" s="45"/>
      <c r="P185" s="4"/>
      <c r="Q185" s="5"/>
      <c r="R185" s="5"/>
      <c r="S185" s="5"/>
      <c r="T185" s="5"/>
      <c r="U185" s="5"/>
      <c r="V185" s="5"/>
    </row>
    <row r="186" spans="1:22" s="11" customFormat="1" ht="12.75" customHeight="1">
      <c r="A186" s="91"/>
      <c r="B186" s="92"/>
      <c r="C186" s="91"/>
      <c r="D186" s="93"/>
      <c r="E186" s="93"/>
      <c r="F186" s="94"/>
      <c r="L186" s="45"/>
      <c r="N186" s="45"/>
      <c r="P186" s="4"/>
      <c r="Q186" s="5"/>
      <c r="R186" s="5"/>
      <c r="S186" s="5"/>
      <c r="T186" s="5"/>
      <c r="U186" s="5"/>
      <c r="V186" s="5"/>
    </row>
    <row r="187" spans="1:22" s="11" customFormat="1" ht="12.75" customHeight="1">
      <c r="A187" s="91"/>
      <c r="B187" s="92"/>
      <c r="C187" s="91"/>
      <c r="D187" s="93"/>
      <c r="E187" s="93"/>
      <c r="F187" s="94"/>
      <c r="L187" s="45"/>
      <c r="N187" s="45"/>
      <c r="P187" s="4"/>
      <c r="Q187" s="5"/>
      <c r="R187" s="5"/>
      <c r="S187" s="5"/>
      <c r="T187" s="5"/>
      <c r="U187" s="5"/>
      <c r="V187" s="5"/>
    </row>
    <row r="188" spans="1:22" s="11" customFormat="1" ht="12.75" customHeight="1">
      <c r="A188" s="91"/>
      <c r="B188" s="92"/>
      <c r="C188" s="91"/>
      <c r="D188" s="93"/>
      <c r="E188" s="93"/>
      <c r="F188" s="94"/>
      <c r="L188" s="45"/>
      <c r="N188" s="45"/>
      <c r="P188" s="4"/>
      <c r="Q188" s="5"/>
      <c r="R188" s="5"/>
      <c r="S188" s="5"/>
      <c r="T188" s="5"/>
      <c r="U188" s="5"/>
      <c r="V188" s="5"/>
    </row>
    <row r="189" spans="1:22" s="11" customFormat="1" ht="12.75" customHeight="1">
      <c r="A189" s="91"/>
      <c r="B189" s="92"/>
      <c r="C189" s="91"/>
      <c r="D189" s="93"/>
      <c r="E189" s="93"/>
      <c r="F189" s="94"/>
      <c r="L189" s="45"/>
      <c r="N189" s="45"/>
      <c r="P189" s="4"/>
      <c r="Q189" s="5"/>
      <c r="R189" s="5"/>
      <c r="S189" s="5"/>
      <c r="T189" s="5"/>
      <c r="U189" s="5"/>
      <c r="V189" s="5"/>
    </row>
    <row r="190" spans="1:22" s="11" customFormat="1" ht="12.75" customHeight="1">
      <c r="A190" s="91"/>
      <c r="B190" s="92"/>
      <c r="C190" s="91"/>
      <c r="D190" s="93"/>
      <c r="E190" s="93"/>
      <c r="F190" s="94"/>
      <c r="L190" s="45"/>
      <c r="N190" s="45"/>
      <c r="P190" s="4"/>
      <c r="Q190" s="5"/>
      <c r="R190" s="5"/>
      <c r="S190" s="5"/>
      <c r="T190" s="5"/>
      <c r="U190" s="5"/>
      <c r="V190" s="5"/>
    </row>
    <row r="191" spans="1:22" s="11" customFormat="1" ht="12.75" customHeight="1">
      <c r="A191" s="91"/>
      <c r="B191" s="92"/>
      <c r="C191" s="91"/>
      <c r="D191" s="93"/>
      <c r="E191" s="93"/>
      <c r="F191" s="94"/>
      <c r="L191" s="45"/>
      <c r="N191" s="45"/>
      <c r="P191" s="4"/>
      <c r="Q191" s="5"/>
      <c r="R191" s="5"/>
      <c r="S191" s="5"/>
      <c r="T191" s="5"/>
      <c r="U191" s="5"/>
      <c r="V191" s="5"/>
    </row>
    <row r="192" spans="1:22" s="11" customFormat="1" ht="12.75" customHeight="1">
      <c r="A192" s="91"/>
      <c r="B192" s="92"/>
      <c r="C192" s="91"/>
      <c r="D192" s="93"/>
      <c r="E192" s="93"/>
      <c r="F192" s="94"/>
      <c r="L192" s="45"/>
      <c r="N192" s="45"/>
      <c r="P192" s="4"/>
      <c r="Q192" s="5"/>
      <c r="R192" s="5"/>
      <c r="S192" s="5"/>
      <c r="T192" s="5"/>
      <c r="U192" s="5"/>
      <c r="V192" s="5"/>
    </row>
    <row r="193" spans="1:22" s="11" customFormat="1" ht="12.75" customHeight="1">
      <c r="A193" s="91"/>
      <c r="B193" s="92"/>
      <c r="C193" s="91"/>
      <c r="D193" s="93"/>
      <c r="E193" s="93"/>
      <c r="F193" s="94"/>
      <c r="L193" s="45"/>
      <c r="N193" s="45"/>
      <c r="P193" s="4"/>
      <c r="Q193" s="5"/>
      <c r="R193" s="5"/>
      <c r="S193" s="5"/>
      <c r="T193" s="5"/>
      <c r="U193" s="5"/>
      <c r="V193" s="5"/>
    </row>
    <row r="194" spans="1:22" s="11" customFormat="1" ht="12.75" customHeight="1">
      <c r="A194" s="91"/>
      <c r="B194" s="92"/>
      <c r="C194" s="91"/>
      <c r="D194" s="93"/>
      <c r="E194" s="93"/>
      <c r="F194" s="94"/>
      <c r="L194" s="45"/>
      <c r="N194" s="45"/>
      <c r="P194" s="4"/>
      <c r="Q194" s="5"/>
      <c r="R194" s="5"/>
      <c r="S194" s="5"/>
      <c r="T194" s="5"/>
      <c r="U194" s="5"/>
      <c r="V194" s="5"/>
    </row>
    <row r="195" spans="1:22" s="11" customFormat="1" ht="12.75" customHeight="1">
      <c r="A195" s="91"/>
      <c r="B195" s="92"/>
      <c r="C195" s="91"/>
      <c r="D195" s="93"/>
      <c r="E195" s="93"/>
      <c r="F195" s="94"/>
      <c r="L195" s="45"/>
      <c r="N195" s="45"/>
      <c r="P195" s="4"/>
      <c r="Q195" s="5"/>
      <c r="R195" s="5"/>
      <c r="S195" s="5"/>
      <c r="T195" s="5"/>
      <c r="U195" s="5"/>
      <c r="V195" s="5"/>
    </row>
    <row r="196" spans="1:22" s="11" customFormat="1" ht="12.75" customHeight="1">
      <c r="A196" s="91"/>
      <c r="B196" s="92"/>
      <c r="C196" s="91"/>
      <c r="D196" s="93"/>
      <c r="E196" s="93"/>
      <c r="F196" s="94"/>
      <c r="L196" s="45"/>
      <c r="N196" s="45"/>
      <c r="P196" s="4"/>
      <c r="Q196" s="5"/>
      <c r="R196" s="5"/>
      <c r="S196" s="5"/>
      <c r="T196" s="5"/>
      <c r="U196" s="5"/>
      <c r="V196" s="5"/>
    </row>
    <row r="197" spans="1:22" s="11" customFormat="1" ht="12.75" customHeight="1">
      <c r="A197" s="91"/>
      <c r="B197" s="92"/>
      <c r="C197" s="91"/>
      <c r="D197" s="93"/>
      <c r="E197" s="93"/>
      <c r="F197" s="94"/>
      <c r="N197" s="45"/>
      <c r="P197" s="4"/>
      <c r="Q197" s="5"/>
      <c r="R197" s="5"/>
      <c r="S197" s="5"/>
      <c r="T197" s="5"/>
      <c r="U197" s="5"/>
      <c r="V197" s="5"/>
    </row>
    <row r="198" spans="1:22" s="11" customFormat="1" ht="12.75" customHeight="1">
      <c r="A198" s="91"/>
      <c r="B198" s="92"/>
      <c r="C198" s="91"/>
      <c r="D198" s="93"/>
      <c r="E198" s="93"/>
      <c r="F198" s="94"/>
      <c r="N198" s="45"/>
      <c r="P198" s="4"/>
      <c r="Q198" s="5"/>
      <c r="R198" s="5"/>
      <c r="S198" s="5"/>
      <c r="T198" s="5"/>
      <c r="U198" s="5"/>
      <c r="V198" s="5"/>
    </row>
  </sheetData>
  <mergeCells count="26">
    <mergeCell ref="A7:O7"/>
    <mergeCell ref="A8:O8"/>
    <mergeCell ref="D20:H20"/>
    <mergeCell ref="A17:O17"/>
    <mergeCell ref="D21:H21"/>
    <mergeCell ref="A16:O16"/>
    <mergeCell ref="A12:O12"/>
    <mergeCell ref="A9:O9"/>
    <mergeCell ref="A10:O10"/>
    <mergeCell ref="A11:O11"/>
    <mergeCell ref="A13:O13"/>
    <mergeCell ref="A14:O14"/>
    <mergeCell ref="D18:H18"/>
    <mergeCell ref="D19:H19"/>
    <mergeCell ref="M39:N39"/>
    <mergeCell ref="J33:M33"/>
    <mergeCell ref="J34:L34"/>
    <mergeCell ref="G39:H39"/>
    <mergeCell ref="I39:J39"/>
    <mergeCell ref="K39:L39"/>
    <mergeCell ref="B119:C119"/>
    <mergeCell ref="A22:C22"/>
    <mergeCell ref="B63:C63"/>
    <mergeCell ref="B68:C68"/>
    <mergeCell ref="B73:C73"/>
    <mergeCell ref="B58:C58"/>
  </mergeCells>
  <pageMargins left="0" right="0" top="0" bottom="0.75" header="0.3" footer="0.3"/>
  <pageSetup scale="58" orientation="portrait" r:id="rId1"/>
  <headerFooter differentFirst="1">
    <oddFooter>&amp;CPage &amp;P of &amp;N&amp;RRevised 9/2015</oddFooter>
    <firstHeader>&amp;C&amp;"Calibri,Bold"&amp;24Subaward Budget Template</firstHeader>
  </headerFooter>
  <rowBreaks count="1" manualBreakCount="1">
    <brk id="7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AO431"/>
  <sheetViews>
    <sheetView topLeftCell="A48" zoomScaleNormal="100" workbookViewId="0">
      <selection activeCell="D35" sqref="D35"/>
    </sheetView>
  </sheetViews>
  <sheetFormatPr defaultColWidth="9.140625" defaultRowHeight="12.75" outlineLevelRow="2"/>
  <cols>
    <col min="1" max="1" width="3.42578125" style="134" customWidth="1"/>
    <col min="2" max="2" width="3" style="135" customWidth="1"/>
    <col min="3" max="3" width="54.28515625" style="134" customWidth="1"/>
    <col min="4" max="4" width="12.85546875" style="136" customWidth="1"/>
    <col min="5" max="5" width="12.5703125" style="136" customWidth="1"/>
    <col min="6" max="6" width="13.42578125" style="137" customWidth="1"/>
    <col min="7" max="7" width="11.7109375" style="138" customWidth="1"/>
    <col min="8" max="8" width="10.7109375" style="138" customWidth="1"/>
    <col min="9" max="9" width="11.140625" style="138" customWidth="1"/>
    <col min="10" max="10" width="8.5703125" style="138" customWidth="1"/>
    <col min="11" max="11" width="9.5703125" style="139" customWidth="1"/>
    <col min="12" max="12" width="2.7109375" style="139" customWidth="1"/>
    <col min="13" max="13" width="11.5703125" style="140" bestFit="1" customWidth="1"/>
    <col min="14" max="14" width="10.85546875" style="140" customWidth="1"/>
    <col min="15" max="15" width="1.28515625" style="140" customWidth="1"/>
    <col min="16" max="16" width="11.5703125" style="140" customWidth="1"/>
    <col min="17" max="17" width="10.7109375" style="140" customWidth="1"/>
    <col min="18" max="16384" width="9.140625" style="140"/>
  </cols>
  <sheetData>
    <row r="1" spans="1:10" hidden="1" outlineLevel="1"/>
    <row r="2" spans="1:10" hidden="1" outlineLevel="1"/>
    <row r="3" spans="1:10" hidden="1" outlineLevel="1"/>
    <row r="4" spans="1:10" hidden="1" outlineLevel="1"/>
    <row r="5" spans="1:10" hidden="1" outlineLevel="1"/>
    <row r="6" spans="1:10" hidden="1" outlineLevel="1"/>
    <row r="7" spans="1:10" ht="15.75" hidden="1" outlineLevel="1">
      <c r="A7" s="586" t="s">
        <v>65</v>
      </c>
      <c r="B7" s="587"/>
      <c r="C7" s="587"/>
      <c r="D7" s="587"/>
      <c r="E7" s="587"/>
      <c r="F7" s="587"/>
      <c r="G7" s="587"/>
      <c r="H7" s="587"/>
      <c r="I7" s="587"/>
      <c r="J7" s="588"/>
    </row>
    <row r="8" spans="1:10" hidden="1" outlineLevel="1">
      <c r="A8" s="589" t="s">
        <v>67</v>
      </c>
      <c r="B8" s="590"/>
      <c r="C8" s="590"/>
      <c r="D8" s="590"/>
      <c r="E8" s="590"/>
      <c r="F8" s="590"/>
      <c r="G8" s="591"/>
      <c r="H8" s="591"/>
      <c r="I8" s="591"/>
      <c r="J8" s="592"/>
    </row>
    <row r="9" spans="1:10" hidden="1" outlineLevel="1">
      <c r="A9" s="593" t="s">
        <v>80</v>
      </c>
      <c r="B9" s="594"/>
      <c r="C9" s="594"/>
      <c r="D9" s="594"/>
      <c r="E9" s="594"/>
      <c r="F9" s="594"/>
      <c r="G9" s="595"/>
      <c r="H9" s="595"/>
      <c r="I9" s="595"/>
      <c r="J9" s="595"/>
    </row>
    <row r="10" spans="1:10" hidden="1" outlineLevel="1">
      <c r="A10" s="593" t="s">
        <v>81</v>
      </c>
      <c r="B10" s="594"/>
      <c r="C10" s="594"/>
      <c r="D10" s="594"/>
      <c r="E10" s="594"/>
      <c r="F10" s="594"/>
      <c r="G10" s="595"/>
      <c r="H10" s="595"/>
      <c r="I10" s="595"/>
      <c r="J10" s="595"/>
    </row>
    <row r="11" spans="1:10" hidden="1" outlineLevel="1">
      <c r="A11" s="593" t="s">
        <v>70</v>
      </c>
      <c r="B11" s="594"/>
      <c r="C11" s="594"/>
      <c r="D11" s="594"/>
      <c r="E11" s="594"/>
      <c r="F11" s="594"/>
      <c r="G11" s="595"/>
      <c r="H11" s="595"/>
      <c r="I11" s="595"/>
      <c r="J11" s="595"/>
    </row>
    <row r="12" spans="1:10" hidden="1" outlineLevel="1">
      <c r="A12" s="593" t="s">
        <v>88</v>
      </c>
      <c r="B12" s="594"/>
      <c r="C12" s="594"/>
      <c r="D12" s="594"/>
      <c r="E12" s="594"/>
      <c r="F12" s="594"/>
      <c r="G12" s="595"/>
      <c r="H12" s="595"/>
      <c r="I12" s="595"/>
      <c r="J12" s="595"/>
    </row>
    <row r="13" spans="1:10" ht="24.75" hidden="1" customHeight="1" outlineLevel="1">
      <c r="A13" s="596" t="s">
        <v>71</v>
      </c>
      <c r="B13" s="597"/>
      <c r="C13" s="597"/>
      <c r="D13" s="597"/>
      <c r="E13" s="597"/>
      <c r="F13" s="597"/>
      <c r="G13" s="598"/>
      <c r="H13" s="598"/>
      <c r="I13" s="598"/>
      <c r="J13" s="598"/>
    </row>
    <row r="14" spans="1:10" hidden="1" outlineLevel="1">
      <c r="A14" s="593" t="s">
        <v>72</v>
      </c>
      <c r="B14" s="594"/>
      <c r="C14" s="594"/>
      <c r="D14" s="594"/>
      <c r="E14" s="594"/>
      <c r="F14" s="594"/>
      <c r="G14" s="595"/>
      <c r="H14" s="595"/>
      <c r="I14" s="595"/>
      <c r="J14" s="595"/>
    </row>
    <row r="15" spans="1:10" hidden="1" outlineLevel="1">
      <c r="A15" s="141" t="s">
        <v>79</v>
      </c>
      <c r="B15" s="142"/>
      <c r="C15" s="142"/>
      <c r="D15" s="142"/>
      <c r="E15" s="142"/>
      <c r="F15" s="142"/>
      <c r="G15" s="143"/>
      <c r="H15" s="143"/>
      <c r="I15" s="143"/>
      <c r="J15" s="143"/>
    </row>
    <row r="16" spans="1:10" hidden="1" outlineLevel="1">
      <c r="A16" s="599" t="s">
        <v>77</v>
      </c>
      <c r="B16" s="600"/>
      <c r="C16" s="600"/>
      <c r="D16" s="600"/>
      <c r="E16" s="600"/>
      <c r="F16" s="600"/>
      <c r="G16" s="601"/>
      <c r="H16" s="601"/>
      <c r="I16" s="601"/>
      <c r="J16" s="601"/>
    </row>
    <row r="17" spans="1:18" hidden="1" outlineLevel="1">
      <c r="A17" s="599" t="s">
        <v>82</v>
      </c>
      <c r="B17" s="600"/>
      <c r="C17" s="600"/>
      <c r="D17" s="600"/>
      <c r="E17" s="600"/>
      <c r="F17" s="600"/>
      <c r="G17" s="601"/>
      <c r="H17" s="601"/>
      <c r="I17" s="601"/>
      <c r="J17" s="601"/>
    </row>
    <row r="18" spans="1:18" outlineLevel="1">
      <c r="A18" s="144"/>
      <c r="B18" s="145"/>
      <c r="C18" s="145"/>
      <c r="D18" s="145"/>
      <c r="E18" s="145"/>
      <c r="F18" s="145"/>
      <c r="G18" s="146"/>
      <c r="H18" s="146"/>
      <c r="I18" s="146"/>
      <c r="J18" s="146"/>
    </row>
    <row r="19" spans="1:18" ht="26.25" outlineLevel="1">
      <c r="A19" s="602" t="s">
        <v>150</v>
      </c>
      <c r="B19" s="602"/>
      <c r="C19" s="602"/>
      <c r="D19" s="602"/>
      <c r="E19" s="602"/>
      <c r="F19" s="602"/>
      <c r="G19" s="602"/>
      <c r="H19" s="602"/>
      <c r="I19" s="602"/>
      <c r="J19" s="602"/>
      <c r="K19" s="602"/>
      <c r="L19" s="295"/>
    </row>
    <row r="20" spans="1:18" outlineLevel="1">
      <c r="A20" s="144"/>
      <c r="B20" s="145"/>
      <c r="C20" s="145"/>
      <c r="D20" s="145"/>
      <c r="E20" s="145"/>
      <c r="F20" s="145"/>
      <c r="G20" s="146"/>
      <c r="H20" s="146"/>
      <c r="I20" s="146"/>
      <c r="J20" s="146"/>
    </row>
    <row r="21" spans="1:18" ht="18.75" customHeight="1">
      <c r="A21" s="147"/>
      <c r="B21" s="148"/>
      <c r="C21" s="149" t="s">
        <v>66</v>
      </c>
      <c r="D21" s="585" t="s">
        <v>151</v>
      </c>
      <c r="E21" s="585"/>
      <c r="F21" s="585"/>
      <c r="G21" s="585"/>
      <c r="H21" s="585"/>
      <c r="I21" s="585"/>
    </row>
    <row r="22" spans="1:18" ht="18.75" customHeight="1">
      <c r="A22" s="147"/>
      <c r="B22" s="148"/>
      <c r="C22" s="149" t="s">
        <v>83</v>
      </c>
      <c r="D22" s="585" t="s">
        <v>152</v>
      </c>
      <c r="E22" s="585"/>
      <c r="F22" s="585"/>
      <c r="G22" s="585"/>
      <c r="H22" s="585"/>
      <c r="I22" s="585"/>
    </row>
    <row r="23" spans="1:18" ht="18.75" customHeight="1">
      <c r="A23" s="147"/>
      <c r="B23" s="148"/>
      <c r="C23" s="149" t="s">
        <v>87</v>
      </c>
      <c r="D23" s="585" t="s">
        <v>177</v>
      </c>
      <c r="E23" s="585"/>
      <c r="F23" s="585"/>
      <c r="G23" s="585"/>
      <c r="H23" s="585"/>
      <c r="I23" s="585"/>
    </row>
    <row r="24" spans="1:18" ht="33.75" customHeight="1">
      <c r="A24" s="147"/>
      <c r="B24" s="148"/>
      <c r="C24" s="149" t="s">
        <v>68</v>
      </c>
      <c r="D24" s="585" t="s">
        <v>153</v>
      </c>
      <c r="E24" s="585"/>
      <c r="F24" s="585"/>
      <c r="G24" s="585"/>
      <c r="H24" s="585"/>
      <c r="I24" s="585"/>
      <c r="K24" s="140"/>
      <c r="L24" s="140"/>
    </row>
    <row r="25" spans="1:18" ht="15.75" customHeight="1">
      <c r="A25" s="603" t="s">
        <v>84</v>
      </c>
      <c r="B25" s="603"/>
      <c r="C25" s="603"/>
      <c r="D25" s="150"/>
      <c r="E25" s="151"/>
      <c r="F25" s="151"/>
      <c r="G25" s="151"/>
      <c r="H25" s="151"/>
      <c r="J25" s="140"/>
      <c r="K25" s="140"/>
      <c r="L25" s="140"/>
    </row>
    <row r="26" spans="1:18" ht="15.75" customHeight="1">
      <c r="A26" s="603"/>
      <c r="B26" s="603"/>
      <c r="C26" s="603"/>
      <c r="D26" s="604" t="s">
        <v>111</v>
      </c>
      <c r="E26" s="604"/>
      <c r="F26" s="605" t="s">
        <v>112</v>
      </c>
      <c r="G26" s="605"/>
      <c r="H26" s="152"/>
      <c r="I26" s="152"/>
      <c r="K26" s="140"/>
      <c r="L26" s="140"/>
    </row>
    <row r="27" spans="1:18" ht="12.75" customHeight="1">
      <c r="A27" s="147"/>
      <c r="B27" s="148"/>
      <c r="C27" s="153" t="s">
        <v>96</v>
      </c>
      <c r="D27" s="153" t="s">
        <v>110</v>
      </c>
      <c r="E27" s="153" t="s">
        <v>105</v>
      </c>
      <c r="F27" s="153" t="s">
        <v>110</v>
      </c>
      <c r="G27" s="153" t="s">
        <v>105</v>
      </c>
      <c r="H27" s="153" t="s">
        <v>186</v>
      </c>
      <c r="I27" s="153" t="s">
        <v>178</v>
      </c>
      <c r="K27" s="138"/>
      <c r="L27" s="138"/>
      <c r="M27" s="154"/>
      <c r="N27" s="154"/>
      <c r="O27" s="154"/>
      <c r="P27" s="154"/>
      <c r="Q27" s="154"/>
    </row>
    <row r="28" spans="1:18" ht="12.75" customHeight="1">
      <c r="A28" s="147"/>
      <c r="B28" s="148"/>
      <c r="C28" s="140"/>
      <c r="D28" s="155"/>
      <c r="E28" s="155"/>
      <c r="F28" s="155"/>
      <c r="G28" s="155"/>
      <c r="H28" s="156"/>
      <c r="K28" s="138"/>
      <c r="L28" s="138"/>
      <c r="M28" s="154"/>
      <c r="N28" s="154"/>
      <c r="O28" s="154"/>
      <c r="P28" s="154"/>
      <c r="Q28" s="154"/>
    </row>
    <row r="29" spans="1:18" ht="14.25" customHeight="1">
      <c r="A29" s="147"/>
      <c r="B29" s="148"/>
      <c r="C29" s="157" t="s">
        <v>46</v>
      </c>
      <c r="D29" s="158">
        <f>H58</f>
        <v>352074.94</v>
      </c>
      <c r="E29" s="158">
        <f>H323</f>
        <v>9600</v>
      </c>
      <c r="F29" s="158">
        <f>J58</f>
        <v>311574.94</v>
      </c>
      <c r="G29" s="158">
        <v>100</v>
      </c>
      <c r="H29" s="159">
        <f>D29+F29</f>
        <v>663649.88</v>
      </c>
      <c r="I29" s="138">
        <f>E29+G29</f>
        <v>9700</v>
      </c>
      <c r="K29" s="138"/>
      <c r="L29" s="138"/>
      <c r="M29" s="154"/>
      <c r="N29" s="154"/>
      <c r="O29" s="154"/>
      <c r="P29" s="154"/>
      <c r="Q29" s="154"/>
      <c r="R29" s="154"/>
    </row>
    <row r="30" spans="1:18" ht="14.25" customHeight="1">
      <c r="A30" s="147"/>
      <c r="B30" s="148"/>
      <c r="C30" s="157" t="s">
        <v>85</v>
      </c>
      <c r="D30" s="160">
        <f>H233</f>
        <v>81700</v>
      </c>
      <c r="E30" s="160">
        <f>H337</f>
        <v>2700</v>
      </c>
      <c r="F30" s="160">
        <f>J233</f>
        <v>0</v>
      </c>
      <c r="G30" s="160">
        <f>J337</f>
        <v>0</v>
      </c>
      <c r="H30" s="159">
        <f t="shared" ref="H30:I36" si="0">D30+F30</f>
        <v>81700</v>
      </c>
      <c r="I30" s="138">
        <f t="shared" si="0"/>
        <v>2700</v>
      </c>
      <c r="K30" s="138"/>
      <c r="L30" s="138"/>
      <c r="M30" s="154"/>
      <c r="N30" s="154"/>
      <c r="O30" s="154"/>
      <c r="P30" s="154"/>
      <c r="Q30" s="154"/>
      <c r="R30" s="154"/>
    </row>
    <row r="31" spans="1:18" ht="14.25" customHeight="1">
      <c r="A31" s="147"/>
      <c r="B31" s="148"/>
      <c r="C31" s="157" t="s">
        <v>129</v>
      </c>
      <c r="D31" s="160">
        <f>H262</f>
        <v>6300</v>
      </c>
      <c r="E31" s="160">
        <f>H342</f>
        <v>0</v>
      </c>
      <c r="F31" s="160">
        <f>J262</f>
        <v>8000</v>
      </c>
      <c r="G31" s="160">
        <f>J342</f>
        <v>0</v>
      </c>
      <c r="H31" s="159">
        <f t="shared" si="0"/>
        <v>14300</v>
      </c>
      <c r="I31" s="138">
        <f t="shared" si="0"/>
        <v>0</v>
      </c>
      <c r="K31" s="138"/>
      <c r="L31" s="138"/>
      <c r="M31" s="154"/>
      <c r="N31" s="154"/>
      <c r="O31" s="154"/>
      <c r="P31" s="154"/>
      <c r="Q31" s="154"/>
      <c r="R31" s="154"/>
    </row>
    <row r="32" spans="1:18" ht="14.25" customHeight="1">
      <c r="A32" s="147"/>
      <c r="B32" s="148"/>
      <c r="C32" s="157" t="s">
        <v>5</v>
      </c>
      <c r="D32" s="160">
        <f>H262</f>
        <v>6300</v>
      </c>
      <c r="E32" s="160">
        <f>H347</f>
        <v>0</v>
      </c>
      <c r="F32" s="160">
        <f>J262</f>
        <v>8000</v>
      </c>
      <c r="G32" s="160">
        <f>J347</f>
        <v>0</v>
      </c>
      <c r="H32" s="159">
        <f t="shared" si="0"/>
        <v>14300</v>
      </c>
      <c r="I32" s="138">
        <f t="shared" si="0"/>
        <v>0</v>
      </c>
      <c r="K32" s="138"/>
      <c r="L32" s="138"/>
      <c r="M32" s="154"/>
      <c r="N32" s="154"/>
      <c r="O32" s="154"/>
      <c r="P32" s="154"/>
      <c r="Q32" s="154"/>
      <c r="R32" s="154"/>
    </row>
    <row r="33" spans="1:41" ht="14.25" customHeight="1">
      <c r="A33" s="147"/>
      <c r="B33" s="148"/>
      <c r="C33" s="157" t="s">
        <v>6</v>
      </c>
      <c r="D33" s="160">
        <f>H283</f>
        <v>10500</v>
      </c>
      <c r="E33" s="160">
        <f>H352</f>
        <v>0</v>
      </c>
      <c r="F33" s="160">
        <f>J283</f>
        <v>3000</v>
      </c>
      <c r="G33" s="160">
        <f>J352</f>
        <v>0</v>
      </c>
      <c r="H33" s="159">
        <f t="shared" si="0"/>
        <v>13500</v>
      </c>
      <c r="I33" s="138">
        <f t="shared" si="0"/>
        <v>0</v>
      </c>
      <c r="K33" s="138"/>
      <c r="L33" s="138"/>
      <c r="M33" s="154"/>
      <c r="N33" s="154"/>
      <c r="O33" s="154"/>
      <c r="P33" s="154"/>
      <c r="Q33" s="154"/>
      <c r="R33" s="154"/>
    </row>
    <row r="34" spans="1:41" ht="14.25" customHeight="1">
      <c r="A34" s="147"/>
      <c r="B34" s="148"/>
      <c r="C34" s="157" t="s">
        <v>7</v>
      </c>
      <c r="D34" s="160">
        <f>H292</f>
        <v>20000</v>
      </c>
      <c r="E34" s="160">
        <f>H357</f>
        <v>0</v>
      </c>
      <c r="F34" s="160">
        <f>J292</f>
        <v>20000</v>
      </c>
      <c r="G34" s="160">
        <f>J357</f>
        <v>0</v>
      </c>
      <c r="H34" s="159">
        <f t="shared" si="0"/>
        <v>40000</v>
      </c>
      <c r="I34" s="138">
        <f t="shared" si="0"/>
        <v>0</v>
      </c>
      <c r="K34" s="138"/>
      <c r="L34" s="138"/>
      <c r="M34" s="154"/>
      <c r="N34" s="154"/>
      <c r="O34" s="154"/>
      <c r="P34" s="154"/>
      <c r="Q34" s="154"/>
      <c r="R34" s="137"/>
      <c r="S34" s="138"/>
      <c r="T34" s="138"/>
      <c r="U34" s="138"/>
    </row>
    <row r="35" spans="1:41" ht="14.25" customHeight="1">
      <c r="A35" s="147"/>
      <c r="B35" s="148"/>
      <c r="C35" s="157" t="s">
        <v>89</v>
      </c>
      <c r="D35" s="160">
        <f>+H301</f>
        <v>95000</v>
      </c>
      <c r="E35" s="160">
        <f>H362</f>
        <v>0</v>
      </c>
      <c r="F35" s="160">
        <f>J301</f>
        <v>95000</v>
      </c>
      <c r="G35" s="160">
        <f>J362</f>
        <v>0</v>
      </c>
      <c r="H35" s="159">
        <f t="shared" si="0"/>
        <v>190000</v>
      </c>
      <c r="I35" s="138">
        <f t="shared" si="0"/>
        <v>0</v>
      </c>
      <c r="K35" s="138"/>
      <c r="L35" s="138"/>
      <c r="M35" s="154"/>
      <c r="N35" s="154"/>
      <c r="O35" s="154"/>
      <c r="P35" s="154"/>
      <c r="Q35" s="154"/>
      <c r="R35" s="137"/>
      <c r="S35" s="138"/>
      <c r="T35" s="138"/>
      <c r="U35" s="138"/>
    </row>
    <row r="36" spans="1:41" ht="14.25" customHeight="1">
      <c r="A36" s="147"/>
      <c r="B36" s="148"/>
      <c r="C36" s="157" t="s">
        <v>86</v>
      </c>
      <c r="D36" s="160">
        <f>H310</f>
        <v>6300</v>
      </c>
      <c r="E36" s="160">
        <f>H367</f>
        <v>9000</v>
      </c>
      <c r="F36" s="160">
        <f>J310</f>
        <v>6300</v>
      </c>
      <c r="G36" s="160">
        <f>J367</f>
        <v>9000</v>
      </c>
      <c r="H36" s="159">
        <f t="shared" si="0"/>
        <v>12600</v>
      </c>
      <c r="I36" s="138">
        <f t="shared" si="0"/>
        <v>18000</v>
      </c>
      <c r="K36" s="138"/>
      <c r="L36" s="138"/>
      <c r="M36" s="154"/>
      <c r="N36" s="154"/>
      <c r="O36" s="154"/>
      <c r="P36" s="154"/>
      <c r="Q36" s="154"/>
      <c r="R36" s="137"/>
      <c r="S36" s="138"/>
      <c r="T36" s="138"/>
      <c r="U36" s="138"/>
    </row>
    <row r="37" spans="1:41" ht="14.25" customHeight="1">
      <c r="A37" s="147"/>
      <c r="B37" s="148"/>
      <c r="C37" s="161" t="s">
        <v>11</v>
      </c>
      <c r="D37" s="162">
        <f t="shared" ref="D37:E37" si="1">SUM(D29:D36)</f>
        <v>578174.93999999994</v>
      </c>
      <c r="E37" s="162">
        <f t="shared" si="1"/>
        <v>21300</v>
      </c>
      <c r="F37" s="162">
        <f>SUM(F29:F36)</f>
        <v>451874.94</v>
      </c>
      <c r="G37" s="162">
        <f>SUM(G29:G36)</f>
        <v>9100</v>
      </c>
      <c r="H37" s="163">
        <f>SUM(H29:H36)</f>
        <v>1030049.88</v>
      </c>
      <c r="I37" s="164">
        <f>SUM(I29:I36)</f>
        <v>30400</v>
      </c>
      <c r="K37" s="138"/>
      <c r="L37" s="138"/>
      <c r="M37" s="154"/>
      <c r="N37" s="154"/>
      <c r="O37" s="154"/>
      <c r="P37" s="154"/>
      <c r="Q37" s="154"/>
      <c r="R37" s="154"/>
    </row>
    <row r="38" spans="1:41" ht="14.25" customHeight="1">
      <c r="A38" s="147"/>
      <c r="B38" s="148"/>
      <c r="C38" s="157" t="s">
        <v>52</v>
      </c>
      <c r="D38" s="160">
        <f>H313</f>
        <v>133293.73499999999</v>
      </c>
      <c r="E38" s="160"/>
      <c r="F38" s="160">
        <f>J313</f>
        <v>89218.735000000001</v>
      </c>
      <c r="G38" s="160"/>
      <c r="H38" s="159">
        <f>SUM(D38:G38)</f>
        <v>222512.46999999997</v>
      </c>
      <c r="K38" s="138"/>
      <c r="L38" s="138"/>
      <c r="M38" s="154"/>
      <c r="N38" s="154"/>
      <c r="O38" s="154"/>
      <c r="P38" s="154"/>
      <c r="Q38" s="154"/>
      <c r="R38" s="154"/>
    </row>
    <row r="39" spans="1:41" ht="14.25" customHeight="1">
      <c r="A39" s="147"/>
      <c r="B39" s="148"/>
      <c r="C39" s="161" t="s">
        <v>179</v>
      </c>
      <c r="D39" s="162">
        <f t="shared" ref="D39:E39" si="2">D37+D38</f>
        <v>711468.67499999993</v>
      </c>
      <c r="E39" s="162">
        <f t="shared" si="2"/>
        <v>21300</v>
      </c>
      <c r="F39" s="162">
        <f>F37+F38</f>
        <v>541093.67500000005</v>
      </c>
      <c r="G39" s="162">
        <f>G37+G38</f>
        <v>9100</v>
      </c>
      <c r="H39" s="163">
        <f>H37+H38</f>
        <v>1252562.3500000001</v>
      </c>
      <c r="I39" s="164">
        <f>I37+I38</f>
        <v>30400</v>
      </c>
      <c r="K39" s="138"/>
      <c r="L39" s="138"/>
      <c r="M39" s="154"/>
      <c r="N39" s="154"/>
      <c r="O39" s="154"/>
      <c r="P39" s="154"/>
      <c r="Q39" s="154"/>
      <c r="R39" s="154"/>
    </row>
    <row r="40" spans="1:41" ht="14.25" customHeight="1">
      <c r="A40" s="147"/>
      <c r="B40" s="148"/>
      <c r="C40" s="157"/>
      <c r="D40" s="160"/>
      <c r="E40" s="160"/>
      <c r="F40" s="160"/>
      <c r="G40" s="160"/>
      <c r="H40" s="160"/>
      <c r="I40" s="159"/>
      <c r="K40" s="138"/>
      <c r="L40" s="138"/>
      <c r="M40" s="154"/>
      <c r="N40" s="154"/>
      <c r="O40" s="154"/>
      <c r="P40" s="154"/>
      <c r="Q40" s="154"/>
      <c r="R40" s="154"/>
    </row>
    <row r="41" spans="1:41" ht="12.75" customHeight="1">
      <c r="A41" s="165" t="s">
        <v>8</v>
      </c>
      <c r="B41" s="148"/>
      <c r="C41" s="157"/>
      <c r="D41" s="166"/>
      <c r="E41" s="166"/>
      <c r="F41" s="167"/>
      <c r="G41" s="166"/>
      <c r="H41" s="168"/>
      <c r="K41" s="154"/>
      <c r="L41" s="154"/>
      <c r="M41" s="154"/>
      <c r="N41" s="154"/>
      <c r="O41" s="154"/>
      <c r="P41" s="154"/>
      <c r="Q41" s="154"/>
    </row>
    <row r="42" spans="1:41" ht="12.75" customHeight="1">
      <c r="A42" s="165"/>
      <c r="B42" s="148"/>
      <c r="C42" s="157"/>
      <c r="D42" s="166"/>
      <c r="E42" s="166"/>
      <c r="F42" s="167"/>
      <c r="G42" s="166"/>
      <c r="H42" s="168"/>
      <c r="K42" s="154"/>
      <c r="L42" s="154"/>
      <c r="M42" s="154"/>
      <c r="N42" s="154"/>
      <c r="O42" s="154"/>
      <c r="P42" s="154"/>
      <c r="Q42" s="154"/>
    </row>
    <row r="43" spans="1:41" ht="12.75" customHeight="1">
      <c r="A43" s="169" t="s">
        <v>9</v>
      </c>
      <c r="B43" s="170"/>
      <c r="C43" s="171"/>
      <c r="D43" s="166"/>
      <c r="E43" s="166"/>
      <c r="F43" s="167"/>
      <c r="G43" s="166"/>
      <c r="H43" s="168"/>
      <c r="K43" s="154"/>
      <c r="L43" s="154"/>
      <c r="M43" s="154"/>
      <c r="N43" s="154"/>
      <c r="O43" s="154"/>
      <c r="P43" s="154"/>
      <c r="Q43" s="154"/>
    </row>
    <row r="44" spans="1:41" ht="14.1" customHeight="1">
      <c r="A44" s="169"/>
      <c r="B44" s="170"/>
      <c r="C44" s="171"/>
      <c r="D44" s="172"/>
      <c r="E44" s="172"/>
      <c r="F44" s="172"/>
      <c r="G44" s="606" t="s">
        <v>10</v>
      </c>
      <c r="H44" s="607"/>
      <c r="I44" s="608" t="s">
        <v>1</v>
      </c>
      <c r="J44" s="609"/>
      <c r="K44" s="173" t="s">
        <v>113</v>
      </c>
      <c r="L44" s="296"/>
      <c r="M44" s="154"/>
      <c r="N44" s="154"/>
      <c r="O44" s="154"/>
      <c r="P44" s="154"/>
    </row>
    <row r="45" spans="1:41" ht="13.5">
      <c r="A45" s="174" t="s">
        <v>12</v>
      </c>
      <c r="B45" s="174" t="s">
        <v>13</v>
      </c>
      <c r="C45" s="175"/>
      <c r="D45" s="176" t="s">
        <v>14</v>
      </c>
      <c r="E45" s="176" t="s">
        <v>15</v>
      </c>
      <c r="F45" s="176" t="s">
        <v>16</v>
      </c>
      <c r="G45" s="177" t="s">
        <v>17</v>
      </c>
      <c r="H45" s="178" t="s">
        <v>18</v>
      </c>
      <c r="I45" s="179" t="s">
        <v>17</v>
      </c>
      <c r="J45" s="180" t="s">
        <v>18</v>
      </c>
      <c r="K45" s="180" t="s">
        <v>18</v>
      </c>
      <c r="L45" s="297"/>
      <c r="AL45" s="154"/>
      <c r="AM45" s="154"/>
      <c r="AN45" s="154"/>
    </row>
    <row r="46" spans="1:41" ht="14.1" customHeight="1">
      <c r="A46" s="181" t="s">
        <v>19</v>
      </c>
      <c r="B46" s="171" t="s">
        <v>47</v>
      </c>
      <c r="C46" s="174"/>
      <c r="D46" s="182"/>
      <c r="E46" s="183"/>
      <c r="F46" s="182"/>
      <c r="G46" s="184"/>
      <c r="H46" s="185"/>
      <c r="I46" s="186"/>
      <c r="J46" s="187"/>
      <c r="K46" s="187"/>
      <c r="L46" s="209"/>
      <c r="AL46" s="610" t="s">
        <v>171</v>
      </c>
      <c r="AM46" s="611"/>
      <c r="AN46" s="611" t="s">
        <v>172</v>
      </c>
      <c r="AO46" s="611"/>
    </row>
    <row r="47" spans="1:41" ht="14.1" customHeight="1">
      <c r="A47" s="181"/>
      <c r="B47" s="188" t="s">
        <v>49</v>
      </c>
      <c r="C47" s="189" t="s">
        <v>50</v>
      </c>
      <c r="D47" s="190">
        <v>2000</v>
      </c>
      <c r="E47" s="191">
        <v>0.5</v>
      </c>
      <c r="F47" s="192" t="s">
        <v>21</v>
      </c>
      <c r="G47" s="192">
        <v>12</v>
      </c>
      <c r="H47" s="185"/>
      <c r="I47" s="186"/>
      <c r="J47" s="187"/>
      <c r="K47" s="187"/>
      <c r="L47" s="209"/>
      <c r="AL47" s="154">
        <v>2080</v>
      </c>
      <c r="AM47" s="154" t="s">
        <v>169</v>
      </c>
      <c r="AN47" s="154">
        <v>2080</v>
      </c>
      <c r="AO47" s="154" t="s">
        <v>169</v>
      </c>
    </row>
    <row r="48" spans="1:41" ht="14.1" customHeight="1">
      <c r="A48" s="181"/>
      <c r="B48" s="181" t="s">
        <v>20</v>
      </c>
      <c r="C48" s="193" t="s">
        <v>180</v>
      </c>
      <c r="D48" s="194">
        <v>7000</v>
      </c>
      <c r="E48" s="195">
        <v>0.75</v>
      </c>
      <c r="F48" s="196" t="s">
        <v>21</v>
      </c>
      <c r="G48" s="197">
        <v>12</v>
      </c>
      <c r="H48" s="185">
        <f t="shared" ref="H48:H53" si="3">D48*E48*G48</f>
        <v>63000</v>
      </c>
      <c r="I48" s="198">
        <v>6</v>
      </c>
      <c r="J48" s="187">
        <f t="shared" ref="J48:J53" si="4">D48*E48*I48</f>
        <v>31500</v>
      </c>
      <c r="K48" s="187">
        <f>H48+J48</f>
        <v>94500</v>
      </c>
      <c r="L48" s="209"/>
      <c r="AL48" s="154"/>
      <c r="AM48" s="154">
        <f>$AL$47*E48</f>
        <v>1560</v>
      </c>
      <c r="AO48" s="154">
        <f>$AN$47*E48*(6/12)</f>
        <v>780</v>
      </c>
    </row>
    <row r="49" spans="1:41" ht="14.1" customHeight="1">
      <c r="A49" s="181"/>
      <c r="B49" s="181" t="s">
        <v>22</v>
      </c>
      <c r="C49" s="193" t="s">
        <v>181</v>
      </c>
      <c r="D49" s="194">
        <v>100000</v>
      </c>
      <c r="E49" s="195">
        <v>0.5</v>
      </c>
      <c r="F49" s="196" t="s">
        <v>127</v>
      </c>
      <c r="G49" s="197">
        <v>1</v>
      </c>
      <c r="H49" s="185">
        <f t="shared" si="3"/>
        <v>50000</v>
      </c>
      <c r="I49" s="198">
        <v>1</v>
      </c>
      <c r="J49" s="187">
        <f t="shared" si="4"/>
        <v>50000</v>
      </c>
      <c r="K49" s="187">
        <f t="shared" ref="K49:K53" si="5">H49+J49</f>
        <v>100000</v>
      </c>
      <c r="L49" s="209"/>
      <c r="AL49" s="154"/>
      <c r="AM49" s="154">
        <f>$AL$47*E49</f>
        <v>1040</v>
      </c>
      <c r="AO49" s="154">
        <f>AN47*E49</f>
        <v>1040</v>
      </c>
    </row>
    <row r="50" spans="1:41" ht="14.1" customHeight="1">
      <c r="A50" s="181"/>
      <c r="B50" s="181" t="s">
        <v>23</v>
      </c>
      <c r="C50" s="193" t="s">
        <v>182</v>
      </c>
      <c r="D50" s="194">
        <v>6000</v>
      </c>
      <c r="E50" s="195">
        <v>0.3</v>
      </c>
      <c r="F50" s="196" t="s">
        <v>21</v>
      </c>
      <c r="G50" s="197">
        <v>12</v>
      </c>
      <c r="H50" s="185">
        <f t="shared" si="3"/>
        <v>21600</v>
      </c>
      <c r="I50" s="198">
        <v>7</v>
      </c>
      <c r="J50" s="187">
        <f t="shared" si="4"/>
        <v>12600</v>
      </c>
      <c r="K50" s="187">
        <f t="shared" si="5"/>
        <v>34200</v>
      </c>
      <c r="L50" s="209"/>
      <c r="AL50" s="154"/>
      <c r="AM50" s="154">
        <f>$AL$47*E50</f>
        <v>624</v>
      </c>
      <c r="AO50" s="154">
        <f>AN47*E50*(7/12)</f>
        <v>364</v>
      </c>
    </row>
    <row r="51" spans="1:41" ht="14.1" customHeight="1">
      <c r="A51" s="181"/>
      <c r="B51" s="181" t="s">
        <v>24</v>
      </c>
      <c r="C51" s="193" t="s">
        <v>183</v>
      </c>
      <c r="D51" s="194">
        <v>8000</v>
      </c>
      <c r="E51" s="195">
        <v>0.8</v>
      </c>
      <c r="F51" s="196" t="s">
        <v>21</v>
      </c>
      <c r="G51" s="197">
        <v>12</v>
      </c>
      <c r="H51" s="185">
        <f t="shared" si="3"/>
        <v>76800</v>
      </c>
      <c r="I51" s="198">
        <v>12</v>
      </c>
      <c r="J51" s="187">
        <f t="shared" si="4"/>
        <v>76800</v>
      </c>
      <c r="K51" s="187">
        <f t="shared" si="5"/>
        <v>153600</v>
      </c>
      <c r="L51" s="209"/>
      <c r="AL51" s="154"/>
      <c r="AM51" s="154">
        <f>$AL$47*E51</f>
        <v>1664</v>
      </c>
      <c r="AO51" s="154">
        <f>AN47*E51</f>
        <v>1664</v>
      </c>
    </row>
    <row r="52" spans="1:41" ht="14.1" customHeight="1">
      <c r="A52" s="181"/>
      <c r="B52" s="181" t="s">
        <v>25</v>
      </c>
      <c r="C52" s="193" t="s">
        <v>184</v>
      </c>
      <c r="D52" s="194">
        <v>4000</v>
      </c>
      <c r="E52" s="195">
        <v>0.75</v>
      </c>
      <c r="F52" s="196" t="s">
        <v>21</v>
      </c>
      <c r="G52" s="197">
        <v>12</v>
      </c>
      <c r="H52" s="185">
        <f t="shared" si="3"/>
        <v>36000</v>
      </c>
      <c r="I52" s="198">
        <v>12</v>
      </c>
      <c r="J52" s="187">
        <f t="shared" si="4"/>
        <v>36000</v>
      </c>
      <c r="K52" s="187">
        <f t="shared" si="5"/>
        <v>72000</v>
      </c>
      <c r="L52" s="209"/>
      <c r="AL52" s="154"/>
      <c r="AM52" s="154">
        <f>$AL$47*E52</f>
        <v>1560</v>
      </c>
      <c r="AO52" s="154">
        <f>AN47*E52</f>
        <v>1560</v>
      </c>
    </row>
    <row r="53" spans="1:41" ht="14.1" customHeight="1">
      <c r="A53" s="181"/>
      <c r="B53" s="181" t="s">
        <v>26</v>
      </c>
      <c r="C53" s="193"/>
      <c r="D53" s="194"/>
      <c r="E53" s="195"/>
      <c r="F53" s="196" t="s">
        <v>21</v>
      </c>
      <c r="G53" s="197"/>
      <c r="H53" s="185">
        <f t="shared" si="3"/>
        <v>0</v>
      </c>
      <c r="I53" s="198"/>
      <c r="J53" s="187">
        <f t="shared" si="4"/>
        <v>0</v>
      </c>
      <c r="K53" s="187">
        <f t="shared" si="5"/>
        <v>0</v>
      </c>
      <c r="L53" s="209"/>
      <c r="AL53" s="154"/>
      <c r="AM53" s="154">
        <f>SUM(AM48:AM52)</f>
        <v>6448</v>
      </c>
      <c r="AO53" s="154">
        <f>SUM(AO48:AO52)</f>
        <v>5408</v>
      </c>
    </row>
    <row r="54" spans="1:41" ht="14.1" customHeight="1">
      <c r="A54" s="181"/>
      <c r="B54" s="181"/>
      <c r="C54" s="171"/>
      <c r="D54" s="199"/>
      <c r="E54" s="200"/>
      <c r="F54" s="172"/>
      <c r="G54" s="184"/>
      <c r="H54" s="185"/>
      <c r="I54" s="186"/>
      <c r="J54" s="187"/>
      <c r="K54" s="187"/>
      <c r="L54" s="209"/>
      <c r="AL54" s="154"/>
      <c r="AM54" s="154"/>
      <c r="AO54" s="154"/>
    </row>
    <row r="55" spans="1:41" ht="14.1" customHeight="1">
      <c r="A55" s="181"/>
      <c r="B55" s="181"/>
      <c r="C55" s="171"/>
      <c r="D55" s="201" t="s">
        <v>61</v>
      </c>
      <c r="E55" s="176" t="s">
        <v>15</v>
      </c>
      <c r="F55" s="172"/>
      <c r="G55" s="184"/>
      <c r="H55" s="185"/>
      <c r="I55" s="186"/>
      <c r="J55" s="187"/>
      <c r="K55" s="187"/>
      <c r="L55" s="209"/>
      <c r="AL55" s="154" t="s">
        <v>170</v>
      </c>
      <c r="AM55" s="154">
        <f>AM53/2080</f>
        <v>3.1</v>
      </c>
      <c r="AO55" s="154">
        <f>AO53/2080</f>
        <v>2.6</v>
      </c>
    </row>
    <row r="56" spans="1:41" ht="14.1" customHeight="1">
      <c r="A56" s="181" t="s">
        <v>63</v>
      </c>
      <c r="B56" s="171" t="s">
        <v>94</v>
      </c>
      <c r="C56" s="202"/>
      <c r="D56" s="203">
        <v>0</v>
      </c>
      <c r="E56" s="204">
        <v>0.1</v>
      </c>
      <c r="F56" s="196" t="s">
        <v>21</v>
      </c>
      <c r="G56" s="197"/>
      <c r="H56" s="185">
        <f>D56*E56*G56</f>
        <v>0</v>
      </c>
      <c r="I56" s="198"/>
      <c r="J56" s="187">
        <f>D56*E56*I56</f>
        <v>0</v>
      </c>
      <c r="K56" s="187">
        <f t="shared" ref="K56:K57" si="6">H56+J56</f>
        <v>0</v>
      </c>
      <c r="L56" s="209"/>
      <c r="AL56" s="154" t="s">
        <v>174</v>
      </c>
      <c r="AM56" s="154">
        <v>3</v>
      </c>
      <c r="AO56" s="154">
        <v>2</v>
      </c>
    </row>
    <row r="57" spans="1:41" ht="14.1" customHeight="1">
      <c r="A57" s="181" t="s">
        <v>64</v>
      </c>
      <c r="B57" s="171" t="s">
        <v>62</v>
      </c>
      <c r="C57" s="202"/>
      <c r="D57" s="203">
        <f>SUM(H48:H53)</f>
        <v>247400</v>
      </c>
      <c r="E57" s="204">
        <v>0.42309999999999998</v>
      </c>
      <c r="F57" s="196" t="s">
        <v>127</v>
      </c>
      <c r="G57" s="197">
        <v>1</v>
      </c>
      <c r="H57" s="185">
        <f>D57*E57*G57</f>
        <v>104674.93999999999</v>
      </c>
      <c r="I57" s="198">
        <v>1</v>
      </c>
      <c r="J57" s="187">
        <f>D57*E57*I57</f>
        <v>104674.93999999999</v>
      </c>
      <c r="K57" s="187">
        <f t="shared" si="6"/>
        <v>209349.87999999998</v>
      </c>
      <c r="L57" s="209"/>
      <c r="AL57" s="154"/>
      <c r="AM57" s="154"/>
      <c r="AN57" s="154"/>
    </row>
    <row r="58" spans="1:41" ht="14.1" customHeight="1">
      <c r="A58" s="140"/>
      <c r="B58" s="174" t="s">
        <v>27</v>
      </c>
      <c r="C58" s="205"/>
      <c r="D58" s="203"/>
      <c r="E58" s="206"/>
      <c r="F58" s="172"/>
      <c r="G58" s="184"/>
      <c r="H58" s="207">
        <f>SUM(H48:H57)</f>
        <v>352074.94</v>
      </c>
      <c r="I58" s="186"/>
      <c r="J58" s="208">
        <f>SUM(J48:J57)</f>
        <v>311574.94</v>
      </c>
      <c r="K58" s="208">
        <f>SUM(K48:K57)</f>
        <v>663649.88</v>
      </c>
      <c r="L58" s="231"/>
      <c r="M58" s="154"/>
      <c r="N58" s="154"/>
      <c r="O58" s="154"/>
      <c r="P58" s="154"/>
    </row>
    <row r="59" spans="1:41" ht="14.1" customHeight="1">
      <c r="A59" s="140"/>
      <c r="B59" s="174"/>
      <c r="C59" s="205"/>
      <c r="D59" s="209"/>
      <c r="E59" s="210"/>
      <c r="F59" s="172"/>
      <c r="G59" s="184"/>
      <c r="H59" s="207"/>
      <c r="I59" s="186"/>
      <c r="J59" s="208"/>
      <c r="K59" s="208"/>
      <c r="L59" s="231"/>
      <c r="M59" s="154"/>
      <c r="N59" s="154"/>
      <c r="O59" s="154"/>
      <c r="P59" s="154"/>
    </row>
    <row r="60" spans="1:41" ht="14.1" customHeight="1">
      <c r="A60" s="174" t="s">
        <v>28</v>
      </c>
      <c r="B60" s="174" t="s">
        <v>98</v>
      </c>
      <c r="C60" s="205"/>
      <c r="D60" s="211" t="s">
        <v>14</v>
      </c>
      <c r="E60" s="176" t="s">
        <v>15</v>
      </c>
      <c r="F60" s="172"/>
      <c r="G60" s="184"/>
      <c r="H60" s="185"/>
      <c r="I60" s="186"/>
      <c r="J60" s="187"/>
      <c r="K60" s="187"/>
      <c r="L60" s="209"/>
      <c r="M60" s="154"/>
      <c r="N60" s="154"/>
      <c r="O60" s="154"/>
      <c r="P60" s="154"/>
    </row>
    <row r="61" spans="1:41" ht="14.1" customHeight="1">
      <c r="A61" s="205" t="s">
        <v>19</v>
      </c>
      <c r="B61" s="171" t="s">
        <v>97</v>
      </c>
      <c r="C61" s="205"/>
      <c r="D61" s="211"/>
      <c r="E61" s="176"/>
      <c r="F61" s="172"/>
      <c r="G61" s="184"/>
      <c r="H61" s="185"/>
      <c r="I61" s="186"/>
      <c r="J61" s="187"/>
      <c r="K61" s="187"/>
      <c r="L61" s="209"/>
      <c r="M61" s="154"/>
      <c r="N61" s="154"/>
      <c r="O61" s="154"/>
      <c r="P61" s="154"/>
    </row>
    <row r="62" spans="1:41" ht="14.1" customHeight="1">
      <c r="A62" s="205"/>
      <c r="B62" s="212" t="s">
        <v>49</v>
      </c>
      <c r="C62" s="213" t="s">
        <v>107</v>
      </c>
      <c r="D62" s="214">
        <v>300</v>
      </c>
      <c r="E62" s="215">
        <v>1</v>
      </c>
      <c r="F62" s="216" t="s">
        <v>73</v>
      </c>
      <c r="G62" s="217">
        <v>2</v>
      </c>
      <c r="H62" s="185"/>
      <c r="I62" s="186"/>
      <c r="J62" s="187"/>
      <c r="K62" s="187"/>
      <c r="L62" s="298"/>
      <c r="M62" s="612" t="s">
        <v>201</v>
      </c>
      <c r="N62" s="613"/>
      <c r="O62" s="292"/>
      <c r="P62" s="612" t="s">
        <v>203</v>
      </c>
      <c r="Q62" s="613"/>
    </row>
    <row r="63" spans="1:41" ht="52.5" customHeight="1">
      <c r="A63" s="205"/>
      <c r="B63" s="614" t="s">
        <v>187</v>
      </c>
      <c r="C63" s="615"/>
      <c r="D63" s="209"/>
      <c r="E63" s="210"/>
      <c r="F63" s="172"/>
      <c r="G63" s="184"/>
      <c r="H63" s="185"/>
      <c r="I63" s="186"/>
      <c r="J63" s="187"/>
      <c r="K63" s="187"/>
      <c r="L63" s="209"/>
      <c r="M63" s="218" t="s">
        <v>202</v>
      </c>
      <c r="N63" s="218" t="s">
        <v>198</v>
      </c>
      <c r="O63" s="293"/>
      <c r="P63" s="218" t="s">
        <v>202</v>
      </c>
      <c r="Q63" s="218" t="s">
        <v>198</v>
      </c>
    </row>
    <row r="64" spans="1:41" ht="14.1" customHeight="1">
      <c r="A64" s="205"/>
      <c r="B64" s="219" t="s">
        <v>20</v>
      </c>
      <c r="C64" s="220" t="s">
        <v>200</v>
      </c>
      <c r="D64" s="221">
        <v>1500</v>
      </c>
      <c r="E64" s="222">
        <v>1</v>
      </c>
      <c r="F64" s="196" t="s">
        <v>73</v>
      </c>
      <c r="G64" s="229">
        <v>4</v>
      </c>
      <c r="H64" s="185">
        <f>D64*E64*G64</f>
        <v>6000</v>
      </c>
      <c r="I64" s="230"/>
      <c r="J64" s="187">
        <f>D64*E64*I64</f>
        <v>0</v>
      </c>
      <c r="K64" s="187">
        <f>H64+J64</f>
        <v>6000</v>
      </c>
      <c r="L64" s="209"/>
      <c r="M64" s="223"/>
      <c r="N64" s="223"/>
      <c r="O64" s="294"/>
      <c r="P64" s="223"/>
      <c r="Q64" s="223"/>
    </row>
    <row r="65" spans="1:17" ht="14.1" customHeight="1">
      <c r="A65" s="205"/>
      <c r="B65" s="219" t="s">
        <v>22</v>
      </c>
      <c r="C65" s="220" t="s">
        <v>204</v>
      </c>
      <c r="D65" s="221">
        <v>500</v>
      </c>
      <c r="E65" s="222">
        <v>1</v>
      </c>
      <c r="F65" s="196" t="s">
        <v>199</v>
      </c>
      <c r="G65" s="301">
        <f>M65*N65</f>
        <v>16</v>
      </c>
      <c r="H65" s="185">
        <f>D65*E65*G65</f>
        <v>8000</v>
      </c>
      <c r="I65" s="186">
        <f>P65*Q65</f>
        <v>0</v>
      </c>
      <c r="J65" s="187">
        <f>D65*E65*I65</f>
        <v>0</v>
      </c>
      <c r="K65" s="187">
        <f>H65+J65</f>
        <v>8000</v>
      </c>
      <c r="L65" s="209"/>
      <c r="M65" s="221">
        <v>4</v>
      </c>
      <c r="N65" s="221">
        <v>4</v>
      </c>
      <c r="O65" s="293"/>
      <c r="P65" s="221"/>
      <c r="Q65" s="221"/>
    </row>
    <row r="66" spans="1:17" ht="14.1" customHeight="1">
      <c r="A66" s="205"/>
      <c r="B66" s="219" t="s">
        <v>23</v>
      </c>
      <c r="C66" s="220" t="s">
        <v>205</v>
      </c>
      <c r="D66" s="224">
        <v>120</v>
      </c>
      <c r="E66" s="225">
        <v>1</v>
      </c>
      <c r="F66" s="196" t="s">
        <v>75</v>
      </c>
      <c r="G66" s="301">
        <f>M66*N66</f>
        <v>20</v>
      </c>
      <c r="H66" s="185">
        <f>D66*E66*G66</f>
        <v>2400</v>
      </c>
      <c r="I66" s="186">
        <f t="shared" ref="I66:I67" si="7">P66*Q66</f>
        <v>0</v>
      </c>
      <c r="J66" s="187">
        <f>D66*E66*I66</f>
        <v>0</v>
      </c>
      <c r="K66" s="187">
        <f>H66+J66</f>
        <v>2400</v>
      </c>
      <c r="L66" s="209"/>
      <c r="M66" s="221">
        <v>4</v>
      </c>
      <c r="N66" s="221">
        <v>5</v>
      </c>
      <c r="O66" s="293"/>
      <c r="P66" s="221"/>
      <c r="Q66" s="221"/>
    </row>
    <row r="67" spans="1:17" ht="20.25" customHeight="1">
      <c r="A67" s="205"/>
      <c r="B67" s="219" t="s">
        <v>24</v>
      </c>
      <c r="C67" s="220" t="s">
        <v>206</v>
      </c>
      <c r="D67" s="221">
        <v>25</v>
      </c>
      <c r="E67" s="222">
        <v>1</v>
      </c>
      <c r="F67" s="226" t="s">
        <v>76</v>
      </c>
      <c r="G67" s="301">
        <f>M67*N67</f>
        <v>16</v>
      </c>
      <c r="H67" s="185">
        <f>D67*E67*G67</f>
        <v>400</v>
      </c>
      <c r="I67" s="186">
        <f t="shared" si="7"/>
        <v>0</v>
      </c>
      <c r="J67" s="187">
        <f>D67*E67*I67</f>
        <v>0</v>
      </c>
      <c r="K67" s="187">
        <f>H67+J67</f>
        <v>400</v>
      </c>
      <c r="L67" s="209"/>
      <c r="M67" s="221">
        <v>4</v>
      </c>
      <c r="N67" s="221">
        <v>4</v>
      </c>
      <c r="O67" s="293"/>
      <c r="P67" s="221"/>
      <c r="Q67" s="221"/>
    </row>
    <row r="68" spans="1:17" ht="57" customHeight="1">
      <c r="A68" s="205"/>
      <c r="B68" s="614" t="s">
        <v>188</v>
      </c>
      <c r="C68" s="615"/>
      <c r="D68" s="209"/>
      <c r="E68" s="210"/>
      <c r="F68" s="172"/>
      <c r="G68" s="184"/>
      <c r="H68" s="185"/>
      <c r="I68" s="186"/>
      <c r="J68" s="187"/>
      <c r="K68" s="187"/>
      <c r="L68" s="209"/>
      <c r="M68" s="218" t="s">
        <v>202</v>
      </c>
      <c r="N68" s="218" t="s">
        <v>198</v>
      </c>
      <c r="O68" s="293"/>
      <c r="P68" s="218" t="s">
        <v>202</v>
      </c>
      <c r="Q68" s="218" t="s">
        <v>198</v>
      </c>
    </row>
    <row r="69" spans="1:17" ht="14.1" customHeight="1">
      <c r="A69" s="205"/>
      <c r="B69" s="219" t="s">
        <v>20</v>
      </c>
      <c r="C69" s="220" t="s">
        <v>142</v>
      </c>
      <c r="D69" s="221">
        <v>1800</v>
      </c>
      <c r="E69" s="222">
        <v>0.5</v>
      </c>
      <c r="F69" s="196" t="s">
        <v>73</v>
      </c>
      <c r="G69" s="229">
        <v>3</v>
      </c>
      <c r="H69" s="185">
        <f>D69*E69*G69</f>
        <v>2700</v>
      </c>
      <c r="I69" s="230"/>
      <c r="J69" s="187">
        <f>D69*E69*I69</f>
        <v>0</v>
      </c>
      <c r="K69" s="187">
        <f>H69+J69</f>
        <v>2700</v>
      </c>
      <c r="L69" s="209"/>
      <c r="M69" s="223"/>
      <c r="N69" s="223"/>
      <c r="O69" s="294"/>
      <c r="P69" s="223"/>
      <c r="Q69" s="223"/>
    </row>
    <row r="70" spans="1:17" ht="14.1" customHeight="1">
      <c r="A70" s="205"/>
      <c r="B70" s="219" t="s">
        <v>22</v>
      </c>
      <c r="C70" s="220" t="s">
        <v>131</v>
      </c>
      <c r="D70" s="224">
        <f>550*5</f>
        <v>2750</v>
      </c>
      <c r="E70" s="222">
        <v>1</v>
      </c>
      <c r="F70" s="196" t="s">
        <v>74</v>
      </c>
      <c r="G70" s="301">
        <f>M70*N70</f>
        <v>16</v>
      </c>
      <c r="H70" s="185">
        <f>D70*E70*G70</f>
        <v>44000</v>
      </c>
      <c r="I70" s="186">
        <f>P70*Q70</f>
        <v>0</v>
      </c>
      <c r="J70" s="187">
        <f>D70*E70*I70</f>
        <v>0</v>
      </c>
      <c r="K70" s="187">
        <f>H70+J70</f>
        <v>44000</v>
      </c>
      <c r="L70" s="209"/>
      <c r="M70" s="221">
        <v>4</v>
      </c>
      <c r="N70" s="221">
        <v>4</v>
      </c>
      <c r="O70" s="293"/>
      <c r="P70" s="218"/>
      <c r="Q70" s="218"/>
    </row>
    <row r="71" spans="1:17" ht="14.1" customHeight="1">
      <c r="A71" s="205"/>
      <c r="B71" s="219" t="s">
        <v>23</v>
      </c>
      <c r="C71" s="220" t="s">
        <v>132</v>
      </c>
      <c r="D71" s="221">
        <f>125*6</f>
        <v>750</v>
      </c>
      <c r="E71" s="222">
        <v>1</v>
      </c>
      <c r="F71" s="196" t="s">
        <v>75</v>
      </c>
      <c r="G71" s="301">
        <f>M71*N71</f>
        <v>20</v>
      </c>
      <c r="H71" s="185">
        <f>D71*E71*G71</f>
        <v>15000</v>
      </c>
      <c r="I71" s="186">
        <f t="shared" ref="I71:I72" si="8">P71*Q71</f>
        <v>0</v>
      </c>
      <c r="J71" s="187">
        <f>D71*E71*I71</f>
        <v>0</v>
      </c>
      <c r="K71" s="187">
        <f>H71+J71</f>
        <v>15000</v>
      </c>
      <c r="L71" s="209"/>
      <c r="M71" s="221">
        <v>4</v>
      </c>
      <c r="N71" s="221">
        <v>5</v>
      </c>
      <c r="O71" s="293"/>
      <c r="P71" s="218"/>
      <c r="Q71" s="218"/>
    </row>
    <row r="72" spans="1:17" ht="21.75" customHeight="1">
      <c r="A72" s="205"/>
      <c r="B72" s="219" t="s">
        <v>133</v>
      </c>
      <c r="C72" s="220" t="s">
        <v>134</v>
      </c>
      <c r="D72" s="221">
        <v>200</v>
      </c>
      <c r="E72" s="222">
        <v>1</v>
      </c>
      <c r="F72" s="226" t="s">
        <v>76</v>
      </c>
      <c r="G72" s="301">
        <f>M72*N72</f>
        <v>16</v>
      </c>
      <c r="H72" s="185">
        <f>D72*E72*G72</f>
        <v>3200</v>
      </c>
      <c r="I72" s="186">
        <f t="shared" si="8"/>
        <v>0</v>
      </c>
      <c r="J72" s="187">
        <f>D72*E72*I72</f>
        <v>0</v>
      </c>
      <c r="K72" s="187">
        <f>H72+J72</f>
        <v>3200</v>
      </c>
      <c r="L72" s="209"/>
      <c r="M72" s="221">
        <v>4</v>
      </c>
      <c r="N72" s="221">
        <v>4</v>
      </c>
      <c r="O72" s="293"/>
      <c r="P72" s="218"/>
      <c r="Q72" s="218"/>
    </row>
    <row r="73" spans="1:17" ht="39" customHeight="1">
      <c r="A73" s="205"/>
      <c r="B73" s="614" t="s">
        <v>161</v>
      </c>
      <c r="C73" s="615"/>
      <c r="D73" s="209"/>
      <c r="E73" s="210"/>
      <c r="F73" s="172"/>
      <c r="G73" s="184"/>
      <c r="H73" s="185"/>
      <c r="I73" s="186"/>
      <c r="J73" s="187"/>
      <c r="K73" s="187"/>
      <c r="L73" s="209"/>
      <c r="M73" s="218" t="s">
        <v>202</v>
      </c>
      <c r="N73" s="218" t="s">
        <v>198</v>
      </c>
      <c r="O73" s="293"/>
      <c r="P73" s="218" t="s">
        <v>202</v>
      </c>
      <c r="Q73" s="218" t="s">
        <v>198</v>
      </c>
    </row>
    <row r="74" spans="1:17" ht="14.1" customHeight="1">
      <c r="A74" s="205"/>
      <c r="B74" s="219" t="s">
        <v>20</v>
      </c>
      <c r="C74" s="220"/>
      <c r="D74" s="221"/>
      <c r="E74" s="222"/>
      <c r="F74" s="196" t="s">
        <v>73</v>
      </c>
      <c r="G74" s="229"/>
      <c r="H74" s="185">
        <f>D74*E74*G74</f>
        <v>0</v>
      </c>
      <c r="I74" s="230"/>
      <c r="J74" s="187">
        <f>D74*E74*I74</f>
        <v>0</v>
      </c>
      <c r="K74" s="187">
        <f>H74+J74</f>
        <v>0</v>
      </c>
      <c r="L74" s="209"/>
      <c r="M74" s="223"/>
      <c r="N74" s="223"/>
      <c r="O74" s="294"/>
      <c r="P74" s="223"/>
      <c r="Q74" s="223"/>
    </row>
    <row r="75" spans="1:17" ht="14.1" customHeight="1">
      <c r="A75" s="205"/>
      <c r="B75" s="219" t="s">
        <v>22</v>
      </c>
      <c r="C75" s="220"/>
      <c r="D75" s="221"/>
      <c r="E75" s="222"/>
      <c r="F75" s="196" t="s">
        <v>74</v>
      </c>
      <c r="G75" s="301">
        <f>M75*N75</f>
        <v>0</v>
      </c>
      <c r="H75" s="185">
        <f>D75*E75*G75</f>
        <v>0</v>
      </c>
      <c r="I75" s="186">
        <f>P75*Q75</f>
        <v>0</v>
      </c>
      <c r="J75" s="187">
        <f>D75*E75*I75</f>
        <v>0</v>
      </c>
      <c r="K75" s="187">
        <f>H75+J75</f>
        <v>0</v>
      </c>
      <c r="L75" s="209"/>
      <c r="M75" s="302"/>
      <c r="N75" s="302"/>
      <c r="O75" s="293"/>
      <c r="P75" s="302"/>
      <c r="Q75" s="302"/>
    </row>
    <row r="76" spans="1:17" ht="14.1" customHeight="1">
      <c r="A76" s="205"/>
      <c r="B76" s="219" t="s">
        <v>23</v>
      </c>
      <c r="C76" s="220"/>
      <c r="D76" s="224"/>
      <c r="E76" s="225"/>
      <c r="F76" s="196" t="s">
        <v>75</v>
      </c>
      <c r="G76" s="301">
        <f>M76*N76</f>
        <v>0</v>
      </c>
      <c r="H76" s="185">
        <f>D76*E76*G76</f>
        <v>0</v>
      </c>
      <c r="I76" s="186">
        <f t="shared" ref="I76:I77" si="9">P76*Q76</f>
        <v>0</v>
      </c>
      <c r="J76" s="187">
        <f>D76*E76*I76</f>
        <v>0</v>
      </c>
      <c r="K76" s="187">
        <f>H76+J76</f>
        <v>0</v>
      </c>
      <c r="L76" s="209"/>
      <c r="M76" s="302"/>
      <c r="N76" s="302"/>
      <c r="O76" s="293"/>
      <c r="P76" s="302"/>
      <c r="Q76" s="302"/>
    </row>
    <row r="77" spans="1:17" ht="21.75" customHeight="1">
      <c r="A77" s="205"/>
      <c r="B77" s="219" t="s">
        <v>24</v>
      </c>
      <c r="C77" s="220"/>
      <c r="D77" s="221"/>
      <c r="E77" s="222"/>
      <c r="F77" s="226" t="s">
        <v>76</v>
      </c>
      <c r="G77" s="301">
        <f>M77*N77</f>
        <v>0</v>
      </c>
      <c r="H77" s="185">
        <f>D77*E77*G77</f>
        <v>0</v>
      </c>
      <c r="I77" s="186">
        <f t="shared" si="9"/>
        <v>0</v>
      </c>
      <c r="J77" s="187">
        <f>D77*E77*I77</f>
        <v>0</v>
      </c>
      <c r="K77" s="187">
        <f>H77+J77</f>
        <v>0</v>
      </c>
      <c r="L77" s="209"/>
      <c r="M77" s="302"/>
      <c r="N77" s="302"/>
      <c r="O77" s="293"/>
      <c r="P77" s="302"/>
      <c r="Q77" s="302"/>
    </row>
    <row r="78" spans="1:17" ht="37.5" customHeight="1">
      <c r="A78" s="205"/>
      <c r="B78" s="614" t="s">
        <v>161</v>
      </c>
      <c r="C78" s="615"/>
      <c r="D78" s="209"/>
      <c r="E78" s="210"/>
      <c r="F78" s="172"/>
      <c r="G78" s="184"/>
      <c r="H78" s="185"/>
      <c r="I78" s="186"/>
      <c r="J78" s="187"/>
      <c r="K78" s="187"/>
      <c r="L78" s="209"/>
      <c r="M78" s="218" t="s">
        <v>202</v>
      </c>
      <c r="N78" s="218" t="s">
        <v>198</v>
      </c>
      <c r="O78" s="293"/>
      <c r="P78" s="218" t="s">
        <v>202</v>
      </c>
      <c r="Q78" s="218" t="s">
        <v>198</v>
      </c>
    </row>
    <row r="79" spans="1:17" ht="14.1" customHeight="1">
      <c r="A79" s="205"/>
      <c r="B79" s="219" t="s">
        <v>20</v>
      </c>
      <c r="C79" s="220"/>
      <c r="D79" s="227"/>
      <c r="E79" s="228"/>
      <c r="F79" s="196" t="s">
        <v>73</v>
      </c>
      <c r="G79" s="229"/>
      <c r="H79" s="185">
        <f>D79*E79*G79</f>
        <v>0</v>
      </c>
      <c r="I79" s="230"/>
      <c r="J79" s="187">
        <f>D79*E79*I79</f>
        <v>0</v>
      </c>
      <c r="K79" s="187">
        <f>H79+J79</f>
        <v>0</v>
      </c>
      <c r="L79" s="209"/>
      <c r="M79" s="223"/>
      <c r="N79" s="223"/>
      <c r="O79" s="294"/>
      <c r="P79" s="223"/>
      <c r="Q79" s="223"/>
    </row>
    <row r="80" spans="1:17" ht="14.1" customHeight="1">
      <c r="A80" s="205"/>
      <c r="B80" s="219" t="s">
        <v>22</v>
      </c>
      <c r="C80" s="220"/>
      <c r="D80" s="227"/>
      <c r="E80" s="228"/>
      <c r="F80" s="196" t="s">
        <v>74</v>
      </c>
      <c r="G80" s="301">
        <f t="shared" ref="G80:G82" si="10">M80*N80</f>
        <v>0</v>
      </c>
      <c r="H80" s="185">
        <f>D80*E80*G80</f>
        <v>0</v>
      </c>
      <c r="I80" s="186">
        <f>P80*Q80</f>
        <v>0</v>
      </c>
      <c r="J80" s="187">
        <f>D80*E80*I80</f>
        <v>0</v>
      </c>
      <c r="K80" s="187">
        <f>H80+J80</f>
        <v>0</v>
      </c>
      <c r="L80" s="209"/>
      <c r="M80" s="218"/>
      <c r="N80" s="218"/>
      <c r="O80" s="293"/>
      <c r="P80" s="218"/>
      <c r="Q80" s="218"/>
    </row>
    <row r="81" spans="1:17" ht="14.1" customHeight="1">
      <c r="A81" s="205"/>
      <c r="B81" s="219" t="s">
        <v>23</v>
      </c>
      <c r="C81" s="220"/>
      <c r="D81" s="227"/>
      <c r="E81" s="228"/>
      <c r="F81" s="196" t="s">
        <v>75</v>
      </c>
      <c r="G81" s="301">
        <f t="shared" si="10"/>
        <v>0</v>
      </c>
      <c r="H81" s="185">
        <f>D81*E81*G81</f>
        <v>0</v>
      </c>
      <c r="I81" s="186">
        <f t="shared" ref="I81:I82" si="11">P81*Q81</f>
        <v>0</v>
      </c>
      <c r="J81" s="187">
        <f>D81*E81*I81</f>
        <v>0</v>
      </c>
      <c r="K81" s="187">
        <f>H81+J81</f>
        <v>0</v>
      </c>
      <c r="L81" s="209"/>
      <c r="M81" s="218"/>
      <c r="N81" s="218"/>
      <c r="O81" s="293"/>
      <c r="P81" s="218"/>
      <c r="Q81" s="218"/>
    </row>
    <row r="82" spans="1:17" ht="22.5" customHeight="1">
      <c r="A82" s="205"/>
      <c r="B82" s="219" t="s">
        <v>24</v>
      </c>
      <c r="C82" s="220"/>
      <c r="D82" s="227"/>
      <c r="E82" s="228"/>
      <c r="F82" s="226" t="s">
        <v>76</v>
      </c>
      <c r="G82" s="301">
        <f t="shared" si="10"/>
        <v>0</v>
      </c>
      <c r="H82" s="185">
        <f>D82*E82*G82</f>
        <v>0</v>
      </c>
      <c r="I82" s="186">
        <f t="shared" si="11"/>
        <v>0</v>
      </c>
      <c r="J82" s="187">
        <f>D82*E82*I82</f>
        <v>0</v>
      </c>
      <c r="K82" s="187">
        <f>H82+J82</f>
        <v>0</v>
      </c>
      <c r="L82" s="209"/>
      <c r="M82" s="218"/>
      <c r="N82" s="218"/>
      <c r="O82" s="293"/>
      <c r="P82" s="218"/>
      <c r="Q82" s="218"/>
    </row>
    <row r="83" spans="1:17" ht="22.5" customHeight="1">
      <c r="A83" s="205"/>
      <c r="B83" s="614" t="s">
        <v>161</v>
      </c>
      <c r="C83" s="615"/>
      <c r="D83" s="209"/>
      <c r="E83" s="210"/>
      <c r="F83" s="172"/>
      <c r="G83" s="184"/>
      <c r="H83" s="185"/>
      <c r="I83" s="186"/>
      <c r="J83" s="187"/>
      <c r="K83" s="187"/>
      <c r="L83" s="209"/>
      <c r="M83" s="218" t="s">
        <v>202</v>
      </c>
      <c r="N83" s="218" t="s">
        <v>198</v>
      </c>
      <c r="O83" s="293"/>
      <c r="P83" s="218" t="s">
        <v>202</v>
      </c>
      <c r="Q83" s="218" t="s">
        <v>198</v>
      </c>
    </row>
    <row r="84" spans="1:17" ht="22.5" customHeight="1">
      <c r="A84" s="205"/>
      <c r="B84" s="219" t="s">
        <v>20</v>
      </c>
      <c r="C84" s="220"/>
      <c r="D84" s="227"/>
      <c r="E84" s="228"/>
      <c r="F84" s="196" t="s">
        <v>73</v>
      </c>
      <c r="G84" s="229"/>
      <c r="H84" s="185">
        <f>D84*E84*G84</f>
        <v>0</v>
      </c>
      <c r="I84" s="230"/>
      <c r="J84" s="187">
        <f>D84*E84*I84</f>
        <v>0</v>
      </c>
      <c r="K84" s="187">
        <f>H84+J84</f>
        <v>0</v>
      </c>
      <c r="L84" s="209"/>
      <c r="M84" s="223"/>
      <c r="N84" s="223"/>
      <c r="O84" s="294"/>
      <c r="P84" s="223"/>
      <c r="Q84" s="223"/>
    </row>
    <row r="85" spans="1:17" ht="22.5" customHeight="1">
      <c r="A85" s="205"/>
      <c r="B85" s="219" t="s">
        <v>22</v>
      </c>
      <c r="C85" s="220"/>
      <c r="D85" s="227"/>
      <c r="E85" s="228"/>
      <c r="F85" s="196" t="s">
        <v>74</v>
      </c>
      <c r="G85" s="301">
        <f t="shared" ref="G85:G87" si="12">M85*N85</f>
        <v>0</v>
      </c>
      <c r="H85" s="185">
        <f>D85*E85*G85</f>
        <v>0</v>
      </c>
      <c r="I85" s="186">
        <f>P85*Q85</f>
        <v>0</v>
      </c>
      <c r="J85" s="187">
        <f>D85*E85*I85</f>
        <v>0</v>
      </c>
      <c r="K85" s="187">
        <f>H85+J85</f>
        <v>0</v>
      </c>
      <c r="L85" s="209"/>
      <c r="M85" s="218"/>
      <c r="N85" s="218"/>
      <c r="O85" s="293"/>
      <c r="P85" s="218"/>
      <c r="Q85" s="218"/>
    </row>
    <row r="86" spans="1:17" ht="22.5" customHeight="1">
      <c r="A86" s="205"/>
      <c r="B86" s="219" t="s">
        <v>23</v>
      </c>
      <c r="C86" s="220"/>
      <c r="D86" s="227"/>
      <c r="E86" s="228"/>
      <c r="F86" s="196" t="s">
        <v>75</v>
      </c>
      <c r="G86" s="301">
        <f t="shared" si="12"/>
        <v>0</v>
      </c>
      <c r="H86" s="185">
        <f>D86*E86*G86</f>
        <v>0</v>
      </c>
      <c r="I86" s="186">
        <f t="shared" ref="I86:I87" si="13">P86*Q86</f>
        <v>0</v>
      </c>
      <c r="J86" s="187">
        <f>D86*E86*I86</f>
        <v>0</v>
      </c>
      <c r="K86" s="187">
        <f>H86+J86</f>
        <v>0</v>
      </c>
      <c r="L86" s="209"/>
      <c r="M86" s="218"/>
      <c r="N86" s="218"/>
      <c r="O86" s="293"/>
      <c r="P86" s="218"/>
      <c r="Q86" s="218"/>
    </row>
    <row r="87" spans="1:17" ht="22.5" customHeight="1">
      <c r="A87" s="205"/>
      <c r="B87" s="219" t="s">
        <v>24</v>
      </c>
      <c r="C87" s="220"/>
      <c r="D87" s="227"/>
      <c r="E87" s="228"/>
      <c r="F87" s="226" t="s">
        <v>76</v>
      </c>
      <c r="G87" s="301">
        <f t="shared" si="12"/>
        <v>0</v>
      </c>
      <c r="H87" s="185">
        <f>D87*E87*G87</f>
        <v>0</v>
      </c>
      <c r="I87" s="186">
        <f t="shared" si="13"/>
        <v>0</v>
      </c>
      <c r="J87" s="187">
        <f>D87*E87*I87</f>
        <v>0</v>
      </c>
      <c r="K87" s="187">
        <f>H87+J87</f>
        <v>0</v>
      </c>
      <c r="L87" s="209"/>
      <c r="M87" s="218"/>
      <c r="N87" s="218"/>
      <c r="O87" s="293"/>
      <c r="P87" s="218"/>
      <c r="Q87" s="218"/>
    </row>
    <row r="88" spans="1:17" ht="22.5" customHeight="1">
      <c r="A88" s="205"/>
      <c r="B88" s="614" t="s">
        <v>161</v>
      </c>
      <c r="C88" s="615"/>
      <c r="D88" s="209"/>
      <c r="E88" s="210"/>
      <c r="F88" s="172"/>
      <c r="G88" s="184"/>
      <c r="H88" s="185"/>
      <c r="I88" s="186"/>
      <c r="J88" s="187"/>
      <c r="K88" s="187"/>
      <c r="L88" s="209"/>
      <c r="M88" s="218" t="s">
        <v>202</v>
      </c>
      <c r="N88" s="218" t="s">
        <v>198</v>
      </c>
      <c r="O88" s="293"/>
      <c r="P88" s="218" t="s">
        <v>202</v>
      </c>
      <c r="Q88" s="218" t="s">
        <v>198</v>
      </c>
    </row>
    <row r="89" spans="1:17" ht="22.5" customHeight="1">
      <c r="A89" s="205"/>
      <c r="B89" s="219" t="s">
        <v>20</v>
      </c>
      <c r="C89" s="220"/>
      <c r="D89" s="227"/>
      <c r="E89" s="228"/>
      <c r="F89" s="196" t="s">
        <v>73</v>
      </c>
      <c r="G89" s="229"/>
      <c r="H89" s="185">
        <f>D89*E89*G89</f>
        <v>0</v>
      </c>
      <c r="I89" s="230"/>
      <c r="J89" s="187">
        <f>D89*E89*I89</f>
        <v>0</v>
      </c>
      <c r="K89" s="187">
        <f>H89+J89</f>
        <v>0</v>
      </c>
      <c r="L89" s="209"/>
      <c r="M89" s="223"/>
      <c r="N89" s="223"/>
      <c r="O89" s="294"/>
      <c r="P89" s="223"/>
      <c r="Q89" s="223"/>
    </row>
    <row r="90" spans="1:17" ht="22.5" customHeight="1">
      <c r="A90" s="205"/>
      <c r="B90" s="219" t="s">
        <v>22</v>
      </c>
      <c r="C90" s="220"/>
      <c r="D90" s="227"/>
      <c r="E90" s="228"/>
      <c r="F90" s="196" t="s">
        <v>74</v>
      </c>
      <c r="G90" s="301">
        <f t="shared" ref="G90:G92" si="14">M90*N90</f>
        <v>0</v>
      </c>
      <c r="H90" s="185">
        <f>D90*E90*G90</f>
        <v>0</v>
      </c>
      <c r="I90" s="186">
        <f>P90*Q90</f>
        <v>0</v>
      </c>
      <c r="J90" s="187">
        <f>D90*E90*I90</f>
        <v>0</v>
      </c>
      <c r="K90" s="187">
        <f>H90+J90</f>
        <v>0</v>
      </c>
      <c r="L90" s="209"/>
      <c r="M90" s="218"/>
      <c r="N90" s="218"/>
      <c r="O90" s="293"/>
      <c r="P90" s="218"/>
      <c r="Q90" s="218"/>
    </row>
    <row r="91" spans="1:17" ht="22.5" customHeight="1">
      <c r="A91" s="205"/>
      <c r="B91" s="219" t="s">
        <v>23</v>
      </c>
      <c r="C91" s="220"/>
      <c r="D91" s="227"/>
      <c r="E91" s="228"/>
      <c r="F91" s="196" t="s">
        <v>75</v>
      </c>
      <c r="G91" s="301">
        <f t="shared" si="14"/>
        <v>0</v>
      </c>
      <c r="H91" s="185">
        <f>D91*E91*G91</f>
        <v>0</v>
      </c>
      <c r="I91" s="186">
        <f t="shared" ref="I91:I92" si="15">P91*Q91</f>
        <v>0</v>
      </c>
      <c r="J91" s="187">
        <f>D91*E91*I91</f>
        <v>0</v>
      </c>
      <c r="K91" s="187">
        <f>H91+J91</f>
        <v>0</v>
      </c>
      <c r="L91" s="209"/>
      <c r="M91" s="218"/>
      <c r="N91" s="218"/>
      <c r="O91" s="293"/>
      <c r="P91" s="218"/>
      <c r="Q91" s="218"/>
    </row>
    <row r="92" spans="1:17" ht="22.5" customHeight="1">
      <c r="A92" s="205"/>
      <c r="B92" s="219" t="s">
        <v>24</v>
      </c>
      <c r="C92" s="220"/>
      <c r="D92" s="227"/>
      <c r="E92" s="228"/>
      <c r="F92" s="226" t="s">
        <v>76</v>
      </c>
      <c r="G92" s="301">
        <f t="shared" si="14"/>
        <v>0</v>
      </c>
      <c r="H92" s="185">
        <f>D92*E92*G92</f>
        <v>0</v>
      </c>
      <c r="I92" s="186">
        <f t="shared" si="15"/>
        <v>0</v>
      </c>
      <c r="J92" s="187">
        <f>D92*E92*I92</f>
        <v>0</v>
      </c>
      <c r="K92" s="187">
        <f>H92+J92</f>
        <v>0</v>
      </c>
      <c r="L92" s="209"/>
      <c r="M92" s="218"/>
      <c r="N92" s="218"/>
      <c r="O92" s="293"/>
      <c r="P92" s="218"/>
      <c r="Q92" s="218"/>
    </row>
    <row r="93" spans="1:17" ht="32.25" customHeight="1">
      <c r="A93" s="205"/>
      <c r="B93" s="614" t="s">
        <v>161</v>
      </c>
      <c r="C93" s="615"/>
      <c r="D93" s="209"/>
      <c r="E93" s="210"/>
      <c r="F93" s="172"/>
      <c r="G93" s="184"/>
      <c r="H93" s="185"/>
      <c r="I93" s="186"/>
      <c r="J93" s="187"/>
      <c r="K93" s="187"/>
      <c r="L93" s="209"/>
      <c r="M93" s="218" t="s">
        <v>202</v>
      </c>
      <c r="N93" s="218" t="s">
        <v>198</v>
      </c>
      <c r="O93" s="293"/>
      <c r="P93" s="218" t="s">
        <v>202</v>
      </c>
      <c r="Q93" s="218" t="s">
        <v>198</v>
      </c>
    </row>
    <row r="94" spans="1:17" ht="22.5" customHeight="1">
      <c r="A94" s="205"/>
      <c r="B94" s="219" t="s">
        <v>20</v>
      </c>
      <c r="C94" s="220"/>
      <c r="D94" s="227"/>
      <c r="E94" s="228"/>
      <c r="F94" s="196" t="s">
        <v>73</v>
      </c>
      <c r="G94" s="229"/>
      <c r="H94" s="185">
        <f>D94*E94*G94</f>
        <v>0</v>
      </c>
      <c r="I94" s="230"/>
      <c r="J94" s="187">
        <f>D94*E94*I94</f>
        <v>0</v>
      </c>
      <c r="K94" s="187">
        <f>H94+J94</f>
        <v>0</v>
      </c>
      <c r="L94" s="209"/>
      <c r="M94" s="223"/>
      <c r="N94" s="223"/>
      <c r="O94" s="294"/>
      <c r="P94" s="223"/>
      <c r="Q94" s="223"/>
    </row>
    <row r="95" spans="1:17" ht="22.5" customHeight="1">
      <c r="A95" s="205"/>
      <c r="B95" s="219" t="s">
        <v>22</v>
      </c>
      <c r="C95" s="220"/>
      <c r="D95" s="227"/>
      <c r="E95" s="228"/>
      <c r="F95" s="196" t="s">
        <v>74</v>
      </c>
      <c r="G95" s="301">
        <f t="shared" ref="G95:G97" si="16">M95*N95</f>
        <v>0</v>
      </c>
      <c r="H95" s="185">
        <f>D95*E95*G95</f>
        <v>0</v>
      </c>
      <c r="I95" s="186">
        <f>P95*Q95</f>
        <v>0</v>
      </c>
      <c r="J95" s="187">
        <f>D95*E95*I95</f>
        <v>0</v>
      </c>
      <c r="K95" s="187">
        <f>H95+J95</f>
        <v>0</v>
      </c>
      <c r="L95" s="209"/>
      <c r="M95" s="218"/>
      <c r="N95" s="218"/>
      <c r="O95" s="293"/>
      <c r="P95" s="218"/>
      <c r="Q95" s="218"/>
    </row>
    <row r="96" spans="1:17" ht="22.5" customHeight="1">
      <c r="A96" s="205"/>
      <c r="B96" s="219" t="s">
        <v>23</v>
      </c>
      <c r="C96" s="220"/>
      <c r="D96" s="227"/>
      <c r="E96" s="228"/>
      <c r="F96" s="196" t="s">
        <v>75</v>
      </c>
      <c r="G96" s="301">
        <f t="shared" si="16"/>
        <v>0</v>
      </c>
      <c r="H96" s="185">
        <f>D96*E96*G96</f>
        <v>0</v>
      </c>
      <c r="I96" s="186">
        <f t="shared" ref="I96:I97" si="17">P96*Q96</f>
        <v>0</v>
      </c>
      <c r="J96" s="187">
        <f>D96*E96*I96</f>
        <v>0</v>
      </c>
      <c r="K96" s="187">
        <f>H96+J96</f>
        <v>0</v>
      </c>
      <c r="L96" s="209"/>
      <c r="M96" s="218"/>
      <c r="N96" s="218"/>
      <c r="O96" s="293"/>
      <c r="P96" s="218"/>
      <c r="Q96" s="218"/>
    </row>
    <row r="97" spans="1:17" ht="22.5" customHeight="1">
      <c r="A97" s="205"/>
      <c r="B97" s="219" t="s">
        <v>24</v>
      </c>
      <c r="C97" s="220"/>
      <c r="D97" s="227"/>
      <c r="E97" s="228"/>
      <c r="F97" s="226" t="s">
        <v>76</v>
      </c>
      <c r="G97" s="301">
        <f t="shared" si="16"/>
        <v>0</v>
      </c>
      <c r="H97" s="185">
        <f>D97*E97*G97</f>
        <v>0</v>
      </c>
      <c r="I97" s="186">
        <f t="shared" si="17"/>
        <v>0</v>
      </c>
      <c r="J97" s="187">
        <f>D97*E97*I97</f>
        <v>0</v>
      </c>
      <c r="K97" s="187">
        <f>H97+J97</f>
        <v>0</v>
      </c>
      <c r="L97" s="209"/>
      <c r="M97" s="218"/>
      <c r="N97" s="218"/>
      <c r="O97" s="293"/>
      <c r="P97" s="218"/>
      <c r="Q97" s="218"/>
    </row>
    <row r="98" spans="1:17" ht="33" customHeight="1" outlineLevel="1">
      <c r="A98" s="205"/>
      <c r="B98" s="614" t="s">
        <v>161</v>
      </c>
      <c r="C98" s="615"/>
      <c r="D98" s="209"/>
      <c r="E98" s="210"/>
      <c r="F98" s="172"/>
      <c r="G98" s="184"/>
      <c r="H98" s="185"/>
      <c r="I98" s="186"/>
      <c r="J98" s="187"/>
      <c r="K98" s="187"/>
      <c r="L98" s="209"/>
      <c r="M98" s="218" t="s">
        <v>202</v>
      </c>
      <c r="N98" s="218" t="s">
        <v>198</v>
      </c>
      <c r="O98" s="293"/>
      <c r="P98" s="218" t="s">
        <v>202</v>
      </c>
      <c r="Q98" s="218" t="s">
        <v>198</v>
      </c>
    </row>
    <row r="99" spans="1:17" ht="22.5" customHeight="1" outlineLevel="1">
      <c r="A99" s="205"/>
      <c r="B99" s="219" t="s">
        <v>20</v>
      </c>
      <c r="C99" s="220"/>
      <c r="D99" s="227"/>
      <c r="E99" s="228"/>
      <c r="F99" s="196" t="s">
        <v>73</v>
      </c>
      <c r="G99" s="229"/>
      <c r="H99" s="185">
        <f>D99*E99*G99</f>
        <v>0</v>
      </c>
      <c r="I99" s="230"/>
      <c r="J99" s="187">
        <f>D99*E99*I99</f>
        <v>0</v>
      </c>
      <c r="K99" s="187">
        <f>H99+J99</f>
        <v>0</v>
      </c>
      <c r="L99" s="209"/>
      <c r="M99" s="223"/>
      <c r="N99" s="223"/>
      <c r="O99" s="294"/>
      <c r="P99" s="223"/>
      <c r="Q99" s="223"/>
    </row>
    <row r="100" spans="1:17" ht="22.5" customHeight="1" outlineLevel="1">
      <c r="A100" s="205"/>
      <c r="B100" s="219" t="s">
        <v>22</v>
      </c>
      <c r="C100" s="220"/>
      <c r="D100" s="227"/>
      <c r="E100" s="228"/>
      <c r="F100" s="196" t="s">
        <v>74</v>
      </c>
      <c r="G100" s="301">
        <f t="shared" ref="G100:G102" si="18">M100*N100</f>
        <v>0</v>
      </c>
      <c r="H100" s="185">
        <f>D100*E100*G100</f>
        <v>0</v>
      </c>
      <c r="I100" s="186">
        <f>P100*Q100</f>
        <v>0</v>
      </c>
      <c r="J100" s="187">
        <f>D100*E100*I100</f>
        <v>0</v>
      </c>
      <c r="K100" s="187">
        <f>H100+J100</f>
        <v>0</v>
      </c>
      <c r="L100" s="209"/>
      <c r="M100" s="218"/>
      <c r="N100" s="218"/>
      <c r="O100" s="293"/>
      <c r="P100" s="218"/>
      <c r="Q100" s="218"/>
    </row>
    <row r="101" spans="1:17" ht="22.5" customHeight="1" outlineLevel="1">
      <c r="A101" s="205"/>
      <c r="B101" s="219" t="s">
        <v>23</v>
      </c>
      <c r="C101" s="220"/>
      <c r="D101" s="227"/>
      <c r="E101" s="228"/>
      <c r="F101" s="196" t="s">
        <v>75</v>
      </c>
      <c r="G101" s="301">
        <f t="shared" si="18"/>
        <v>0</v>
      </c>
      <c r="H101" s="185">
        <f>D101*E101*G101</f>
        <v>0</v>
      </c>
      <c r="I101" s="186">
        <f t="shared" ref="I101:I102" si="19">P101*Q101</f>
        <v>0</v>
      </c>
      <c r="J101" s="187">
        <f>D101*E101*I101</f>
        <v>0</v>
      </c>
      <c r="K101" s="187">
        <f>H101+J101</f>
        <v>0</v>
      </c>
      <c r="L101" s="209"/>
      <c r="M101" s="218"/>
      <c r="N101" s="218"/>
      <c r="O101" s="293"/>
      <c r="P101" s="218"/>
      <c r="Q101" s="218"/>
    </row>
    <row r="102" spans="1:17" ht="22.5" customHeight="1" outlineLevel="1">
      <c r="A102" s="205"/>
      <c r="B102" s="219" t="s">
        <v>24</v>
      </c>
      <c r="C102" s="220"/>
      <c r="D102" s="227"/>
      <c r="E102" s="228"/>
      <c r="F102" s="226" t="s">
        <v>76</v>
      </c>
      <c r="G102" s="301">
        <f t="shared" si="18"/>
        <v>0</v>
      </c>
      <c r="H102" s="185">
        <f>D102*E102*G102</f>
        <v>0</v>
      </c>
      <c r="I102" s="186">
        <f t="shared" si="19"/>
        <v>0</v>
      </c>
      <c r="J102" s="187">
        <f>D102*E102*I102</f>
        <v>0</v>
      </c>
      <c r="K102" s="187">
        <f>H102+J102</f>
        <v>0</v>
      </c>
      <c r="L102" s="209"/>
      <c r="M102" s="218"/>
      <c r="N102" s="218"/>
      <c r="O102" s="293"/>
      <c r="P102" s="218"/>
      <c r="Q102" s="218"/>
    </row>
    <row r="103" spans="1:17" ht="22.5" customHeight="1" outlineLevel="2">
      <c r="A103" s="205"/>
      <c r="B103" s="614" t="s">
        <v>161</v>
      </c>
      <c r="C103" s="615"/>
      <c r="D103" s="209"/>
      <c r="E103" s="210"/>
      <c r="F103" s="172"/>
      <c r="G103" s="184"/>
      <c r="H103" s="185"/>
      <c r="I103" s="186"/>
      <c r="J103" s="187"/>
      <c r="K103" s="187"/>
      <c r="L103" s="209"/>
      <c r="M103" s="218" t="s">
        <v>202</v>
      </c>
      <c r="N103" s="218" t="s">
        <v>198</v>
      </c>
      <c r="O103" s="293"/>
      <c r="P103" s="218" t="s">
        <v>202</v>
      </c>
      <c r="Q103" s="218" t="s">
        <v>198</v>
      </c>
    </row>
    <row r="104" spans="1:17" ht="22.5" customHeight="1" outlineLevel="2">
      <c r="A104" s="205"/>
      <c r="B104" s="219" t="s">
        <v>20</v>
      </c>
      <c r="C104" s="220"/>
      <c r="D104" s="227"/>
      <c r="E104" s="228"/>
      <c r="F104" s="196" t="s">
        <v>73</v>
      </c>
      <c r="G104" s="229"/>
      <c r="H104" s="185">
        <f>D104*E104*G104</f>
        <v>0</v>
      </c>
      <c r="I104" s="230"/>
      <c r="J104" s="187">
        <f>D104*E104*I104</f>
        <v>0</v>
      </c>
      <c r="K104" s="187">
        <f>H104+J104</f>
        <v>0</v>
      </c>
      <c r="L104" s="209"/>
      <c r="M104" s="223"/>
      <c r="N104" s="223"/>
      <c r="O104" s="294"/>
      <c r="P104" s="223"/>
      <c r="Q104" s="223"/>
    </row>
    <row r="105" spans="1:17" ht="22.5" customHeight="1" outlineLevel="2">
      <c r="A105" s="205"/>
      <c r="B105" s="219" t="s">
        <v>22</v>
      </c>
      <c r="C105" s="220"/>
      <c r="D105" s="227"/>
      <c r="E105" s="228"/>
      <c r="F105" s="196" t="s">
        <v>74</v>
      </c>
      <c r="G105" s="301">
        <f t="shared" ref="G105:G107" si="20">M105*N105</f>
        <v>0</v>
      </c>
      <c r="H105" s="185">
        <f>D105*E105*G105</f>
        <v>0</v>
      </c>
      <c r="I105" s="186">
        <f>P105*Q105</f>
        <v>0</v>
      </c>
      <c r="J105" s="187">
        <f>D105*E105*I105</f>
        <v>0</v>
      </c>
      <c r="K105" s="187">
        <f>H105+J105</f>
        <v>0</v>
      </c>
      <c r="L105" s="209"/>
      <c r="M105" s="218"/>
      <c r="N105" s="218"/>
      <c r="O105" s="293"/>
      <c r="P105" s="218"/>
      <c r="Q105" s="218"/>
    </row>
    <row r="106" spans="1:17" ht="22.5" customHeight="1" outlineLevel="2">
      <c r="A106" s="205"/>
      <c r="B106" s="219" t="s">
        <v>23</v>
      </c>
      <c r="C106" s="220"/>
      <c r="D106" s="227"/>
      <c r="E106" s="228"/>
      <c r="F106" s="196" t="s">
        <v>75</v>
      </c>
      <c r="G106" s="301">
        <f t="shared" si="20"/>
        <v>0</v>
      </c>
      <c r="H106" s="185">
        <f>D106*E106*G106</f>
        <v>0</v>
      </c>
      <c r="I106" s="186">
        <f t="shared" ref="I106:I107" si="21">P106*Q106</f>
        <v>0</v>
      </c>
      <c r="J106" s="187">
        <f>D106*E106*I106</f>
        <v>0</v>
      </c>
      <c r="K106" s="187">
        <f>H106+J106</f>
        <v>0</v>
      </c>
      <c r="L106" s="209"/>
      <c r="M106" s="218"/>
      <c r="N106" s="218"/>
      <c r="O106" s="293"/>
      <c r="P106" s="218"/>
      <c r="Q106" s="218"/>
    </row>
    <row r="107" spans="1:17" ht="22.5" customHeight="1" outlineLevel="2">
      <c r="A107" s="205"/>
      <c r="B107" s="219" t="s">
        <v>24</v>
      </c>
      <c r="C107" s="220"/>
      <c r="D107" s="227"/>
      <c r="E107" s="228"/>
      <c r="F107" s="226" t="s">
        <v>76</v>
      </c>
      <c r="G107" s="301">
        <f t="shared" si="20"/>
        <v>0</v>
      </c>
      <c r="H107" s="185">
        <f>D107*E107*G107</f>
        <v>0</v>
      </c>
      <c r="I107" s="186">
        <f t="shared" si="21"/>
        <v>0</v>
      </c>
      <c r="J107" s="187">
        <f>D107*E107*I107</f>
        <v>0</v>
      </c>
      <c r="K107" s="187">
        <f>H107+J107</f>
        <v>0</v>
      </c>
      <c r="L107" s="209"/>
      <c r="M107" s="218"/>
      <c r="N107" s="218"/>
      <c r="O107" s="293"/>
      <c r="P107" s="218"/>
      <c r="Q107" s="218"/>
    </row>
    <row r="108" spans="1:17" ht="22.5" customHeight="1" outlineLevel="2">
      <c r="A108" s="205"/>
      <c r="B108" s="614" t="s">
        <v>161</v>
      </c>
      <c r="C108" s="615"/>
      <c r="D108" s="209"/>
      <c r="E108" s="210"/>
      <c r="F108" s="172"/>
      <c r="G108" s="184"/>
      <c r="H108" s="185"/>
      <c r="I108" s="186"/>
      <c r="J108" s="187"/>
      <c r="K108" s="187"/>
      <c r="L108" s="209"/>
      <c r="M108" s="218" t="s">
        <v>202</v>
      </c>
      <c r="N108" s="218" t="s">
        <v>198</v>
      </c>
      <c r="O108" s="293"/>
      <c r="P108" s="218" t="s">
        <v>202</v>
      </c>
      <c r="Q108" s="218" t="s">
        <v>198</v>
      </c>
    </row>
    <row r="109" spans="1:17" ht="22.5" customHeight="1" outlineLevel="2">
      <c r="A109" s="205"/>
      <c r="B109" s="219" t="s">
        <v>20</v>
      </c>
      <c r="C109" s="220"/>
      <c r="D109" s="227"/>
      <c r="E109" s="228"/>
      <c r="F109" s="196" t="s">
        <v>73</v>
      </c>
      <c r="G109" s="229"/>
      <c r="H109" s="185">
        <f>D109*E109*G109</f>
        <v>0</v>
      </c>
      <c r="I109" s="230"/>
      <c r="J109" s="187">
        <f>D109*E109*I109</f>
        <v>0</v>
      </c>
      <c r="K109" s="187">
        <f>H109+J109</f>
        <v>0</v>
      </c>
      <c r="L109" s="209"/>
      <c r="M109" s="223"/>
      <c r="N109" s="223"/>
      <c r="O109" s="294"/>
      <c r="P109" s="223"/>
      <c r="Q109" s="223"/>
    </row>
    <row r="110" spans="1:17" ht="22.5" customHeight="1" outlineLevel="2">
      <c r="A110" s="205"/>
      <c r="B110" s="219" t="s">
        <v>22</v>
      </c>
      <c r="C110" s="220"/>
      <c r="D110" s="227"/>
      <c r="E110" s="228"/>
      <c r="F110" s="196" t="s">
        <v>74</v>
      </c>
      <c r="G110" s="301">
        <f t="shared" ref="G110:G112" si="22">M110*N110</f>
        <v>0</v>
      </c>
      <c r="H110" s="185">
        <f>D110*E110*G110</f>
        <v>0</v>
      </c>
      <c r="I110" s="186">
        <f>P110*Q110</f>
        <v>0</v>
      </c>
      <c r="J110" s="187">
        <f>D110*E110*I110</f>
        <v>0</v>
      </c>
      <c r="K110" s="187">
        <f>H110+J110</f>
        <v>0</v>
      </c>
      <c r="L110" s="209"/>
      <c r="M110" s="218"/>
      <c r="N110" s="218"/>
      <c r="O110" s="293"/>
      <c r="P110" s="218"/>
      <c r="Q110" s="218"/>
    </row>
    <row r="111" spans="1:17" ht="22.5" customHeight="1" outlineLevel="2">
      <c r="A111" s="205"/>
      <c r="B111" s="219" t="s">
        <v>23</v>
      </c>
      <c r="C111" s="220"/>
      <c r="D111" s="227"/>
      <c r="E111" s="228"/>
      <c r="F111" s="196" t="s">
        <v>75</v>
      </c>
      <c r="G111" s="301">
        <f t="shared" si="22"/>
        <v>0</v>
      </c>
      <c r="H111" s="185">
        <f>D111*E111*G111</f>
        <v>0</v>
      </c>
      <c r="I111" s="186">
        <f t="shared" ref="I111:I112" si="23">P111*Q111</f>
        <v>0</v>
      </c>
      <c r="J111" s="187">
        <f>D111*E111*I111</f>
        <v>0</v>
      </c>
      <c r="K111" s="187">
        <f>H111+J111</f>
        <v>0</v>
      </c>
      <c r="L111" s="209"/>
      <c r="M111" s="218"/>
      <c r="N111" s="218"/>
      <c r="O111" s="293"/>
      <c r="P111" s="218"/>
      <c r="Q111" s="218"/>
    </row>
    <row r="112" spans="1:17" ht="22.5" customHeight="1" outlineLevel="2">
      <c r="A112" s="205"/>
      <c r="B112" s="219" t="s">
        <v>24</v>
      </c>
      <c r="C112" s="220"/>
      <c r="D112" s="227"/>
      <c r="E112" s="228"/>
      <c r="F112" s="226" t="s">
        <v>76</v>
      </c>
      <c r="G112" s="301">
        <f t="shared" si="22"/>
        <v>0</v>
      </c>
      <c r="H112" s="185">
        <f>D112*E112*G112</f>
        <v>0</v>
      </c>
      <c r="I112" s="186">
        <f t="shared" si="23"/>
        <v>0</v>
      </c>
      <c r="J112" s="187">
        <f>D112*E112*I112</f>
        <v>0</v>
      </c>
      <c r="K112" s="187">
        <f>H112+J112</f>
        <v>0</v>
      </c>
      <c r="L112" s="209"/>
      <c r="M112" s="218"/>
      <c r="N112" s="218"/>
      <c r="O112" s="293"/>
      <c r="P112" s="218"/>
      <c r="Q112" s="218"/>
    </row>
    <row r="113" spans="1:17" ht="22.5" customHeight="1" outlineLevel="2">
      <c r="A113" s="205"/>
      <c r="B113" s="614" t="s">
        <v>161</v>
      </c>
      <c r="C113" s="615"/>
      <c r="D113" s="209"/>
      <c r="E113" s="210"/>
      <c r="F113" s="172"/>
      <c r="G113" s="184"/>
      <c r="H113" s="185"/>
      <c r="I113" s="186"/>
      <c r="J113" s="187"/>
      <c r="K113" s="187"/>
      <c r="L113" s="209"/>
      <c r="M113" s="218" t="s">
        <v>202</v>
      </c>
      <c r="N113" s="218" t="s">
        <v>198</v>
      </c>
      <c r="O113" s="293"/>
      <c r="P113" s="218" t="s">
        <v>202</v>
      </c>
      <c r="Q113" s="218" t="s">
        <v>198</v>
      </c>
    </row>
    <row r="114" spans="1:17" ht="22.5" customHeight="1" outlineLevel="2">
      <c r="A114" s="205"/>
      <c r="B114" s="219" t="s">
        <v>20</v>
      </c>
      <c r="C114" s="220"/>
      <c r="D114" s="227"/>
      <c r="E114" s="228"/>
      <c r="F114" s="196" t="s">
        <v>73</v>
      </c>
      <c r="G114" s="229"/>
      <c r="H114" s="185">
        <f>D114*E114*G114</f>
        <v>0</v>
      </c>
      <c r="I114" s="230"/>
      <c r="J114" s="187">
        <f>D114*E114*I114</f>
        <v>0</v>
      </c>
      <c r="K114" s="187">
        <f>H114+J114</f>
        <v>0</v>
      </c>
      <c r="L114" s="209"/>
      <c r="M114" s="223"/>
      <c r="N114" s="223"/>
      <c r="O114" s="294"/>
      <c r="P114" s="223"/>
      <c r="Q114" s="223"/>
    </row>
    <row r="115" spans="1:17" ht="22.5" customHeight="1" outlineLevel="2">
      <c r="A115" s="205"/>
      <c r="B115" s="219" t="s">
        <v>22</v>
      </c>
      <c r="C115" s="220"/>
      <c r="D115" s="227"/>
      <c r="E115" s="228"/>
      <c r="F115" s="196" t="s">
        <v>74</v>
      </c>
      <c r="G115" s="301">
        <f t="shared" ref="G115:G117" si="24">M115*N115</f>
        <v>0</v>
      </c>
      <c r="H115" s="185">
        <f>D115*E115*G115</f>
        <v>0</v>
      </c>
      <c r="I115" s="186">
        <f>P115*Q115</f>
        <v>0</v>
      </c>
      <c r="J115" s="187">
        <f>D115*E115*I115</f>
        <v>0</v>
      </c>
      <c r="K115" s="187">
        <f>H115+J115</f>
        <v>0</v>
      </c>
      <c r="L115" s="209"/>
      <c r="M115" s="218"/>
      <c r="N115" s="218"/>
      <c r="O115" s="293"/>
      <c r="P115" s="218"/>
      <c r="Q115" s="218"/>
    </row>
    <row r="116" spans="1:17" ht="22.5" customHeight="1" outlineLevel="2">
      <c r="A116" s="205"/>
      <c r="B116" s="219" t="s">
        <v>23</v>
      </c>
      <c r="C116" s="220"/>
      <c r="D116" s="227"/>
      <c r="E116" s="228"/>
      <c r="F116" s="196" t="s">
        <v>75</v>
      </c>
      <c r="G116" s="301">
        <f t="shared" si="24"/>
        <v>0</v>
      </c>
      <c r="H116" s="185">
        <f>D116*E116*G116</f>
        <v>0</v>
      </c>
      <c r="I116" s="186">
        <f t="shared" ref="I116:I117" si="25">P116*Q116</f>
        <v>0</v>
      </c>
      <c r="J116" s="187">
        <f>D116*E116*I116</f>
        <v>0</v>
      </c>
      <c r="K116" s="187">
        <f>H116+J116</f>
        <v>0</v>
      </c>
      <c r="L116" s="209"/>
      <c r="M116" s="218"/>
      <c r="N116" s="218"/>
      <c r="O116" s="293"/>
      <c r="P116" s="218"/>
      <c r="Q116" s="218"/>
    </row>
    <row r="117" spans="1:17" ht="22.5" customHeight="1" outlineLevel="2">
      <c r="A117" s="205"/>
      <c r="B117" s="219" t="s">
        <v>24</v>
      </c>
      <c r="C117" s="220"/>
      <c r="D117" s="227"/>
      <c r="E117" s="228"/>
      <c r="F117" s="226" t="s">
        <v>76</v>
      </c>
      <c r="G117" s="301">
        <f t="shared" si="24"/>
        <v>0</v>
      </c>
      <c r="H117" s="185">
        <f>D117*E117*G117</f>
        <v>0</v>
      </c>
      <c r="I117" s="186">
        <f t="shared" si="25"/>
        <v>0</v>
      </c>
      <c r="J117" s="187">
        <f>D117*E117*I117</f>
        <v>0</v>
      </c>
      <c r="K117" s="187">
        <f>H117+J117</f>
        <v>0</v>
      </c>
      <c r="L117" s="209"/>
      <c r="M117" s="218"/>
      <c r="N117" s="218"/>
      <c r="O117" s="293"/>
      <c r="P117" s="218"/>
      <c r="Q117" s="218"/>
    </row>
    <row r="118" spans="1:17" ht="22.5" customHeight="1" outlineLevel="2">
      <c r="A118" s="205"/>
      <c r="B118" s="614" t="s">
        <v>161</v>
      </c>
      <c r="C118" s="615"/>
      <c r="D118" s="209"/>
      <c r="E118" s="210"/>
      <c r="F118" s="172"/>
      <c r="G118" s="184"/>
      <c r="H118" s="185"/>
      <c r="I118" s="186"/>
      <c r="J118" s="187"/>
      <c r="K118" s="187"/>
      <c r="L118" s="209"/>
      <c r="M118" s="218" t="s">
        <v>202</v>
      </c>
      <c r="N118" s="218" t="s">
        <v>198</v>
      </c>
      <c r="O118" s="293"/>
      <c r="P118" s="218" t="s">
        <v>202</v>
      </c>
      <c r="Q118" s="218" t="s">
        <v>198</v>
      </c>
    </row>
    <row r="119" spans="1:17" ht="22.5" customHeight="1" outlineLevel="2">
      <c r="A119" s="205"/>
      <c r="B119" s="219" t="s">
        <v>20</v>
      </c>
      <c r="C119" s="220"/>
      <c r="D119" s="227"/>
      <c r="E119" s="228"/>
      <c r="F119" s="196" t="s">
        <v>73</v>
      </c>
      <c r="G119" s="229"/>
      <c r="H119" s="185">
        <f>D119*E119*G119</f>
        <v>0</v>
      </c>
      <c r="I119" s="230"/>
      <c r="J119" s="187">
        <f>D119*E119*I119</f>
        <v>0</v>
      </c>
      <c r="K119" s="187">
        <f>H119+J119</f>
        <v>0</v>
      </c>
      <c r="L119" s="209"/>
      <c r="M119" s="223"/>
      <c r="N119" s="223"/>
      <c r="O119" s="294"/>
      <c r="P119" s="223"/>
      <c r="Q119" s="223"/>
    </row>
    <row r="120" spans="1:17" ht="22.5" customHeight="1" outlineLevel="2">
      <c r="A120" s="205"/>
      <c r="B120" s="219" t="s">
        <v>22</v>
      </c>
      <c r="C120" s="220"/>
      <c r="D120" s="227"/>
      <c r="E120" s="228"/>
      <c r="F120" s="196" t="s">
        <v>74</v>
      </c>
      <c r="G120" s="301">
        <f t="shared" ref="G120:G122" si="26">M120*N120</f>
        <v>0</v>
      </c>
      <c r="H120" s="185">
        <f>D120*E120*G120</f>
        <v>0</v>
      </c>
      <c r="I120" s="186">
        <f>P120*Q120</f>
        <v>0</v>
      </c>
      <c r="J120" s="187">
        <f>D120*E120*I120</f>
        <v>0</v>
      </c>
      <c r="K120" s="187">
        <f>H120+J120</f>
        <v>0</v>
      </c>
      <c r="L120" s="209"/>
      <c r="M120" s="218"/>
      <c r="N120" s="218"/>
      <c r="O120" s="293"/>
      <c r="P120" s="218"/>
      <c r="Q120" s="218"/>
    </row>
    <row r="121" spans="1:17" ht="22.5" customHeight="1" outlineLevel="2">
      <c r="A121" s="205"/>
      <c r="B121" s="219" t="s">
        <v>23</v>
      </c>
      <c r="C121" s="220"/>
      <c r="D121" s="227"/>
      <c r="E121" s="228"/>
      <c r="F121" s="196" t="s">
        <v>75</v>
      </c>
      <c r="G121" s="301">
        <f t="shared" si="26"/>
        <v>0</v>
      </c>
      <c r="H121" s="185">
        <f>D121*E121*G121</f>
        <v>0</v>
      </c>
      <c r="I121" s="186">
        <f t="shared" ref="I121:I122" si="27">P121*Q121</f>
        <v>0</v>
      </c>
      <c r="J121" s="187">
        <f>D121*E121*I121</f>
        <v>0</v>
      </c>
      <c r="K121" s="187">
        <f>H121+J121</f>
        <v>0</v>
      </c>
      <c r="L121" s="209"/>
      <c r="M121" s="218"/>
      <c r="N121" s="218"/>
      <c r="O121" s="293"/>
      <c r="P121" s="218"/>
      <c r="Q121" s="218"/>
    </row>
    <row r="122" spans="1:17" ht="22.5" customHeight="1" outlineLevel="2">
      <c r="A122" s="205"/>
      <c r="B122" s="219" t="s">
        <v>24</v>
      </c>
      <c r="C122" s="220"/>
      <c r="D122" s="227"/>
      <c r="E122" s="228"/>
      <c r="F122" s="226" t="s">
        <v>76</v>
      </c>
      <c r="G122" s="301">
        <f t="shared" si="26"/>
        <v>0</v>
      </c>
      <c r="H122" s="185">
        <f>D122*E122*G122</f>
        <v>0</v>
      </c>
      <c r="I122" s="186">
        <f t="shared" si="27"/>
        <v>0</v>
      </c>
      <c r="J122" s="187">
        <f>D122*E122*I122</f>
        <v>0</v>
      </c>
      <c r="K122" s="187">
        <f>H122+J122</f>
        <v>0</v>
      </c>
      <c r="L122" s="209"/>
      <c r="M122" s="218"/>
      <c r="N122" s="218"/>
      <c r="O122" s="293"/>
      <c r="P122" s="218"/>
      <c r="Q122" s="218"/>
    </row>
    <row r="123" spans="1:17" ht="22.5" customHeight="1" outlineLevel="2">
      <c r="A123" s="205"/>
      <c r="B123" s="614" t="s">
        <v>161</v>
      </c>
      <c r="C123" s="615"/>
      <c r="D123" s="209"/>
      <c r="E123" s="210"/>
      <c r="F123" s="172"/>
      <c r="G123" s="184"/>
      <c r="H123" s="185"/>
      <c r="I123" s="186"/>
      <c r="J123" s="187"/>
      <c r="K123" s="187"/>
      <c r="L123" s="209"/>
      <c r="M123" s="218" t="s">
        <v>202</v>
      </c>
      <c r="N123" s="218" t="s">
        <v>198</v>
      </c>
      <c r="O123" s="293"/>
      <c r="P123" s="218" t="s">
        <v>202</v>
      </c>
      <c r="Q123" s="218" t="s">
        <v>198</v>
      </c>
    </row>
    <row r="124" spans="1:17" ht="22.5" customHeight="1" outlineLevel="2">
      <c r="A124" s="205"/>
      <c r="B124" s="219" t="s">
        <v>20</v>
      </c>
      <c r="C124" s="220"/>
      <c r="D124" s="227"/>
      <c r="E124" s="228"/>
      <c r="F124" s="196" t="s">
        <v>73</v>
      </c>
      <c r="G124" s="229"/>
      <c r="H124" s="185">
        <f>D124*E124*G124</f>
        <v>0</v>
      </c>
      <c r="I124" s="230"/>
      <c r="J124" s="187">
        <f>D124*E124*I124</f>
        <v>0</v>
      </c>
      <c r="K124" s="187">
        <f>H124+J124</f>
        <v>0</v>
      </c>
      <c r="L124" s="209"/>
      <c r="M124" s="223"/>
      <c r="N124" s="223"/>
      <c r="O124" s="294"/>
      <c r="P124" s="223"/>
      <c r="Q124" s="223"/>
    </row>
    <row r="125" spans="1:17" ht="22.5" customHeight="1" outlineLevel="2">
      <c r="A125" s="205"/>
      <c r="B125" s="219" t="s">
        <v>22</v>
      </c>
      <c r="C125" s="220"/>
      <c r="D125" s="227"/>
      <c r="E125" s="228"/>
      <c r="F125" s="196" t="s">
        <v>74</v>
      </c>
      <c r="G125" s="301">
        <f t="shared" ref="G125:G127" si="28">M125*N125</f>
        <v>0</v>
      </c>
      <c r="H125" s="185">
        <f>D125*E125*G125</f>
        <v>0</v>
      </c>
      <c r="I125" s="186">
        <f>P125*Q125</f>
        <v>0</v>
      </c>
      <c r="J125" s="187">
        <f>D125*E125*I125</f>
        <v>0</v>
      </c>
      <c r="K125" s="187">
        <f>H125+J125</f>
        <v>0</v>
      </c>
      <c r="L125" s="209"/>
      <c r="M125" s="218"/>
      <c r="N125" s="218"/>
      <c r="O125" s="293"/>
      <c r="P125" s="218"/>
      <c r="Q125" s="218"/>
    </row>
    <row r="126" spans="1:17" ht="22.5" customHeight="1" outlineLevel="2">
      <c r="A126" s="205"/>
      <c r="B126" s="219" t="s">
        <v>23</v>
      </c>
      <c r="C126" s="220"/>
      <c r="D126" s="227"/>
      <c r="E126" s="228"/>
      <c r="F126" s="196" t="s">
        <v>75</v>
      </c>
      <c r="G126" s="301">
        <f t="shared" si="28"/>
        <v>0</v>
      </c>
      <c r="H126" s="185">
        <f>D126*E126*G126</f>
        <v>0</v>
      </c>
      <c r="I126" s="186">
        <f t="shared" ref="I126:I127" si="29">P126*Q126</f>
        <v>0</v>
      </c>
      <c r="J126" s="187">
        <f>D126*E126*I126</f>
        <v>0</v>
      </c>
      <c r="K126" s="187">
        <f>H126+J126</f>
        <v>0</v>
      </c>
      <c r="L126" s="209"/>
      <c r="M126" s="218"/>
      <c r="N126" s="218"/>
      <c r="O126" s="293"/>
      <c r="P126" s="218"/>
      <c r="Q126" s="218"/>
    </row>
    <row r="127" spans="1:17" ht="22.5" customHeight="1" outlineLevel="2">
      <c r="A127" s="205"/>
      <c r="B127" s="219" t="s">
        <v>24</v>
      </c>
      <c r="C127" s="220"/>
      <c r="D127" s="227"/>
      <c r="E127" s="228"/>
      <c r="F127" s="226" t="s">
        <v>76</v>
      </c>
      <c r="G127" s="301">
        <f t="shared" si="28"/>
        <v>0</v>
      </c>
      <c r="H127" s="185">
        <f>D127*E127*G127</f>
        <v>0</v>
      </c>
      <c r="I127" s="186">
        <f t="shared" si="29"/>
        <v>0</v>
      </c>
      <c r="J127" s="187">
        <f>D127*E127*I127</f>
        <v>0</v>
      </c>
      <c r="K127" s="187">
        <f>H127+J127</f>
        <v>0</v>
      </c>
      <c r="L127" s="209"/>
      <c r="M127" s="218"/>
      <c r="N127" s="218"/>
      <c r="O127" s="293"/>
      <c r="P127" s="218"/>
      <c r="Q127" s="218"/>
    </row>
    <row r="128" spans="1:17" ht="22.5" customHeight="1" outlineLevel="2">
      <c r="A128" s="205"/>
      <c r="B128" s="614" t="s">
        <v>161</v>
      </c>
      <c r="C128" s="615"/>
      <c r="D128" s="209"/>
      <c r="E128" s="210"/>
      <c r="F128" s="172"/>
      <c r="G128" s="184"/>
      <c r="H128" s="185"/>
      <c r="I128" s="186"/>
      <c r="J128" s="187"/>
      <c r="K128" s="187"/>
      <c r="L128" s="209"/>
      <c r="M128" s="218" t="s">
        <v>202</v>
      </c>
      <c r="N128" s="218" t="s">
        <v>198</v>
      </c>
      <c r="O128" s="293"/>
      <c r="P128" s="218" t="s">
        <v>202</v>
      </c>
      <c r="Q128" s="218" t="s">
        <v>198</v>
      </c>
    </row>
    <row r="129" spans="1:17" ht="22.5" customHeight="1" outlineLevel="2">
      <c r="A129" s="205"/>
      <c r="B129" s="219" t="s">
        <v>20</v>
      </c>
      <c r="C129" s="220"/>
      <c r="D129" s="227"/>
      <c r="E129" s="228"/>
      <c r="F129" s="196" t="s">
        <v>73</v>
      </c>
      <c r="G129" s="229"/>
      <c r="H129" s="185">
        <f>D129*E129*G129</f>
        <v>0</v>
      </c>
      <c r="I129" s="230"/>
      <c r="J129" s="187">
        <f>D129*E129*I129</f>
        <v>0</v>
      </c>
      <c r="K129" s="187">
        <f>H129+J129</f>
        <v>0</v>
      </c>
      <c r="L129" s="209"/>
      <c r="M129" s="223"/>
      <c r="N129" s="223"/>
      <c r="O129" s="294"/>
      <c r="P129" s="223"/>
      <c r="Q129" s="223"/>
    </row>
    <row r="130" spans="1:17" ht="22.5" customHeight="1" outlineLevel="2">
      <c r="A130" s="205"/>
      <c r="B130" s="219" t="s">
        <v>22</v>
      </c>
      <c r="C130" s="220"/>
      <c r="D130" s="227"/>
      <c r="E130" s="228"/>
      <c r="F130" s="196" t="s">
        <v>74</v>
      </c>
      <c r="G130" s="301">
        <f t="shared" ref="G130:G132" si="30">M130*N130</f>
        <v>0</v>
      </c>
      <c r="H130" s="185">
        <f>D130*E130*G130</f>
        <v>0</v>
      </c>
      <c r="I130" s="186">
        <f>P130*Q130</f>
        <v>0</v>
      </c>
      <c r="J130" s="187">
        <f>D130*E130*I130</f>
        <v>0</v>
      </c>
      <c r="K130" s="187">
        <f>H130+J130</f>
        <v>0</v>
      </c>
      <c r="L130" s="209"/>
      <c r="M130" s="218"/>
      <c r="N130" s="218"/>
      <c r="O130" s="293"/>
      <c r="P130" s="218"/>
      <c r="Q130" s="218"/>
    </row>
    <row r="131" spans="1:17" ht="22.5" customHeight="1" outlineLevel="2">
      <c r="A131" s="205"/>
      <c r="B131" s="219" t="s">
        <v>23</v>
      </c>
      <c r="C131" s="220"/>
      <c r="D131" s="227"/>
      <c r="E131" s="228"/>
      <c r="F131" s="196" t="s">
        <v>75</v>
      </c>
      <c r="G131" s="301">
        <f t="shared" si="30"/>
        <v>0</v>
      </c>
      <c r="H131" s="185">
        <f>D131*E131*G131</f>
        <v>0</v>
      </c>
      <c r="I131" s="186">
        <f t="shared" ref="I131:I132" si="31">P131*Q131</f>
        <v>0</v>
      </c>
      <c r="J131" s="187">
        <f>D131*E131*I131</f>
        <v>0</v>
      </c>
      <c r="K131" s="187">
        <f>H131+J131</f>
        <v>0</v>
      </c>
      <c r="L131" s="209"/>
      <c r="M131" s="218"/>
      <c r="N131" s="218"/>
      <c r="O131" s="293"/>
      <c r="P131" s="218"/>
      <c r="Q131" s="218"/>
    </row>
    <row r="132" spans="1:17" ht="22.5" customHeight="1" outlineLevel="2">
      <c r="A132" s="205"/>
      <c r="B132" s="219" t="s">
        <v>24</v>
      </c>
      <c r="C132" s="220"/>
      <c r="D132" s="227"/>
      <c r="E132" s="228"/>
      <c r="F132" s="226" t="s">
        <v>76</v>
      </c>
      <c r="G132" s="301">
        <f t="shared" si="30"/>
        <v>0</v>
      </c>
      <c r="H132" s="185">
        <f>D132*E132*G132</f>
        <v>0</v>
      </c>
      <c r="I132" s="186">
        <f t="shared" si="31"/>
        <v>0</v>
      </c>
      <c r="J132" s="187">
        <f>D132*E132*I132</f>
        <v>0</v>
      </c>
      <c r="K132" s="187">
        <f>H132+J132</f>
        <v>0</v>
      </c>
      <c r="L132" s="209"/>
      <c r="M132" s="218"/>
      <c r="N132" s="218"/>
      <c r="O132" s="293"/>
      <c r="P132" s="218"/>
      <c r="Q132" s="218"/>
    </row>
    <row r="133" spans="1:17" ht="22.5" customHeight="1" outlineLevel="2">
      <c r="A133" s="205"/>
      <c r="B133" s="614" t="s">
        <v>161</v>
      </c>
      <c r="C133" s="615"/>
      <c r="D133" s="209"/>
      <c r="E133" s="210"/>
      <c r="F133" s="172"/>
      <c r="G133" s="184"/>
      <c r="H133" s="185"/>
      <c r="I133" s="186"/>
      <c r="J133" s="187"/>
      <c r="K133" s="187"/>
      <c r="L133" s="209"/>
      <c r="M133" s="218" t="s">
        <v>202</v>
      </c>
      <c r="N133" s="218" t="s">
        <v>198</v>
      </c>
      <c r="O133" s="293"/>
      <c r="P133" s="218" t="s">
        <v>202</v>
      </c>
      <c r="Q133" s="218" t="s">
        <v>198</v>
      </c>
    </row>
    <row r="134" spans="1:17" ht="22.5" customHeight="1" outlineLevel="2">
      <c r="A134" s="205"/>
      <c r="B134" s="219" t="s">
        <v>20</v>
      </c>
      <c r="C134" s="220"/>
      <c r="D134" s="227"/>
      <c r="E134" s="228"/>
      <c r="F134" s="196" t="s">
        <v>73</v>
      </c>
      <c r="G134" s="229"/>
      <c r="H134" s="185">
        <f>D134*E134*G134</f>
        <v>0</v>
      </c>
      <c r="I134" s="230"/>
      <c r="J134" s="187">
        <f>D134*E134*I134</f>
        <v>0</v>
      </c>
      <c r="K134" s="187">
        <f>H134+J134</f>
        <v>0</v>
      </c>
      <c r="L134" s="209"/>
      <c r="M134" s="223"/>
      <c r="N134" s="223"/>
      <c r="O134" s="294"/>
      <c r="P134" s="223"/>
      <c r="Q134" s="223"/>
    </row>
    <row r="135" spans="1:17" ht="22.5" customHeight="1" outlineLevel="2">
      <c r="A135" s="205"/>
      <c r="B135" s="219" t="s">
        <v>22</v>
      </c>
      <c r="C135" s="220"/>
      <c r="D135" s="227"/>
      <c r="E135" s="228"/>
      <c r="F135" s="196" t="s">
        <v>74</v>
      </c>
      <c r="G135" s="301">
        <f t="shared" ref="G135:G137" si="32">M135*N135</f>
        <v>0</v>
      </c>
      <c r="H135" s="185">
        <f>D135*E135*G135</f>
        <v>0</v>
      </c>
      <c r="I135" s="186">
        <f>P135*Q135</f>
        <v>0</v>
      </c>
      <c r="J135" s="187">
        <f>D135*E135*I135</f>
        <v>0</v>
      </c>
      <c r="K135" s="187">
        <f>H135+J135</f>
        <v>0</v>
      </c>
      <c r="L135" s="209"/>
      <c r="M135" s="218"/>
      <c r="N135" s="218"/>
      <c r="O135" s="293"/>
      <c r="P135" s="218"/>
      <c r="Q135" s="218"/>
    </row>
    <row r="136" spans="1:17" ht="22.5" customHeight="1" outlineLevel="2">
      <c r="A136" s="205"/>
      <c r="B136" s="219" t="s">
        <v>23</v>
      </c>
      <c r="C136" s="220"/>
      <c r="D136" s="227"/>
      <c r="E136" s="228"/>
      <c r="F136" s="196" t="s">
        <v>75</v>
      </c>
      <c r="G136" s="301">
        <f t="shared" si="32"/>
        <v>0</v>
      </c>
      <c r="H136" s="185">
        <f>D136*E136*G136</f>
        <v>0</v>
      </c>
      <c r="I136" s="186">
        <f t="shared" ref="I136:I137" si="33">P136*Q136</f>
        <v>0</v>
      </c>
      <c r="J136" s="187">
        <f>D136*E136*I136</f>
        <v>0</v>
      </c>
      <c r="K136" s="187">
        <f>H136+J136</f>
        <v>0</v>
      </c>
      <c r="L136" s="209"/>
      <c r="M136" s="218"/>
      <c r="N136" s="218"/>
      <c r="O136" s="293"/>
      <c r="P136" s="218"/>
      <c r="Q136" s="218"/>
    </row>
    <row r="137" spans="1:17" ht="22.5" customHeight="1" outlineLevel="2">
      <c r="A137" s="205"/>
      <c r="B137" s="219" t="s">
        <v>24</v>
      </c>
      <c r="C137" s="220"/>
      <c r="D137" s="227"/>
      <c r="E137" s="228"/>
      <c r="F137" s="226" t="s">
        <v>76</v>
      </c>
      <c r="G137" s="301">
        <f t="shared" si="32"/>
        <v>0</v>
      </c>
      <c r="H137" s="185">
        <f>D137*E137*G137</f>
        <v>0</v>
      </c>
      <c r="I137" s="186">
        <f t="shared" si="33"/>
        <v>0</v>
      </c>
      <c r="J137" s="187">
        <f>D137*E137*I137</f>
        <v>0</v>
      </c>
      <c r="K137" s="187">
        <f>H137+J137</f>
        <v>0</v>
      </c>
      <c r="L137" s="209"/>
      <c r="M137" s="218"/>
      <c r="N137" s="218"/>
      <c r="O137" s="293"/>
      <c r="P137" s="218"/>
      <c r="Q137" s="218"/>
    </row>
    <row r="138" spans="1:17" ht="22.5" customHeight="1" outlineLevel="2">
      <c r="A138" s="205"/>
      <c r="B138" s="614" t="s">
        <v>161</v>
      </c>
      <c r="C138" s="615"/>
      <c r="D138" s="209"/>
      <c r="E138" s="210"/>
      <c r="F138" s="172"/>
      <c r="G138" s="184"/>
      <c r="H138" s="185"/>
      <c r="I138" s="186"/>
      <c r="J138" s="187"/>
      <c r="K138" s="187"/>
      <c r="L138" s="209"/>
      <c r="M138" s="218" t="s">
        <v>202</v>
      </c>
      <c r="N138" s="218" t="s">
        <v>198</v>
      </c>
      <c r="O138" s="293"/>
      <c r="P138" s="218" t="s">
        <v>202</v>
      </c>
      <c r="Q138" s="218" t="s">
        <v>198</v>
      </c>
    </row>
    <row r="139" spans="1:17" ht="22.5" customHeight="1" outlineLevel="2">
      <c r="A139" s="205"/>
      <c r="B139" s="219" t="s">
        <v>20</v>
      </c>
      <c r="C139" s="220"/>
      <c r="D139" s="227"/>
      <c r="E139" s="228"/>
      <c r="F139" s="196" t="s">
        <v>73</v>
      </c>
      <c r="G139" s="229"/>
      <c r="H139" s="185">
        <f>D139*E139*G139</f>
        <v>0</v>
      </c>
      <c r="I139" s="230"/>
      <c r="J139" s="187">
        <f>D139*E139*I139</f>
        <v>0</v>
      </c>
      <c r="K139" s="187">
        <f>H139+J139</f>
        <v>0</v>
      </c>
      <c r="L139" s="209"/>
      <c r="M139" s="223"/>
      <c r="N139" s="223"/>
      <c r="O139" s="294"/>
      <c r="P139" s="223"/>
      <c r="Q139" s="223"/>
    </row>
    <row r="140" spans="1:17" ht="22.5" customHeight="1" outlineLevel="2">
      <c r="A140" s="205"/>
      <c r="B140" s="219" t="s">
        <v>22</v>
      </c>
      <c r="C140" s="220"/>
      <c r="D140" s="227"/>
      <c r="E140" s="228"/>
      <c r="F140" s="196" t="s">
        <v>74</v>
      </c>
      <c r="G140" s="301">
        <f t="shared" ref="G140:G142" si="34">M140*N140</f>
        <v>0</v>
      </c>
      <c r="H140" s="185">
        <f>D140*E140*G140</f>
        <v>0</v>
      </c>
      <c r="I140" s="186">
        <f>P140*Q140</f>
        <v>0</v>
      </c>
      <c r="J140" s="187">
        <f>D140*E140*I140</f>
        <v>0</v>
      </c>
      <c r="K140" s="187">
        <f>H140+J140</f>
        <v>0</v>
      </c>
      <c r="L140" s="209"/>
      <c r="M140" s="218"/>
      <c r="N140" s="218"/>
      <c r="O140" s="293"/>
      <c r="P140" s="218"/>
      <c r="Q140" s="218"/>
    </row>
    <row r="141" spans="1:17" ht="22.5" customHeight="1" outlineLevel="2">
      <c r="A141" s="205"/>
      <c r="B141" s="219" t="s">
        <v>23</v>
      </c>
      <c r="C141" s="220"/>
      <c r="D141" s="227"/>
      <c r="E141" s="228"/>
      <c r="F141" s="196" t="s">
        <v>75</v>
      </c>
      <c r="G141" s="301">
        <f t="shared" si="34"/>
        <v>0</v>
      </c>
      <c r="H141" s="185">
        <f>D141*E141*G141</f>
        <v>0</v>
      </c>
      <c r="I141" s="186">
        <f t="shared" ref="I141:I142" si="35">P141*Q141</f>
        <v>0</v>
      </c>
      <c r="J141" s="187">
        <f>D141*E141*I141</f>
        <v>0</v>
      </c>
      <c r="K141" s="187">
        <f>H141+J141</f>
        <v>0</v>
      </c>
      <c r="L141" s="209"/>
      <c r="M141" s="218"/>
      <c r="N141" s="218"/>
      <c r="O141" s="293"/>
      <c r="P141" s="218"/>
      <c r="Q141" s="218"/>
    </row>
    <row r="142" spans="1:17" ht="22.5" customHeight="1" outlineLevel="2">
      <c r="A142" s="205"/>
      <c r="B142" s="219" t="s">
        <v>24</v>
      </c>
      <c r="C142" s="220"/>
      <c r="D142" s="227"/>
      <c r="E142" s="228"/>
      <c r="F142" s="226" t="s">
        <v>76</v>
      </c>
      <c r="G142" s="301">
        <f t="shared" si="34"/>
        <v>0</v>
      </c>
      <c r="H142" s="185">
        <f>D142*E142*G142</f>
        <v>0</v>
      </c>
      <c r="I142" s="186">
        <f t="shared" si="35"/>
        <v>0</v>
      </c>
      <c r="J142" s="187">
        <f>D142*E142*I142</f>
        <v>0</v>
      </c>
      <c r="K142" s="187">
        <f>H142+J142</f>
        <v>0</v>
      </c>
      <c r="L142" s="209"/>
      <c r="M142" s="218"/>
      <c r="N142" s="218"/>
      <c r="O142" s="293"/>
      <c r="P142" s="218"/>
      <c r="Q142" s="218"/>
    </row>
    <row r="143" spans="1:17" ht="22.5" customHeight="1" outlineLevel="2">
      <c r="A143" s="205"/>
      <c r="B143" s="614" t="s">
        <v>161</v>
      </c>
      <c r="C143" s="615"/>
      <c r="D143" s="209"/>
      <c r="E143" s="210"/>
      <c r="F143" s="172"/>
      <c r="G143" s="184"/>
      <c r="H143" s="185"/>
      <c r="I143" s="186"/>
      <c r="J143" s="187"/>
      <c r="K143" s="187"/>
      <c r="L143" s="209"/>
      <c r="M143" s="218" t="s">
        <v>202</v>
      </c>
      <c r="N143" s="218" t="s">
        <v>198</v>
      </c>
      <c r="O143" s="293"/>
      <c r="P143" s="218" t="s">
        <v>202</v>
      </c>
      <c r="Q143" s="218" t="s">
        <v>198</v>
      </c>
    </row>
    <row r="144" spans="1:17" ht="22.5" customHeight="1" outlineLevel="2">
      <c r="A144" s="205"/>
      <c r="B144" s="219" t="s">
        <v>20</v>
      </c>
      <c r="C144" s="220"/>
      <c r="D144" s="227"/>
      <c r="E144" s="228"/>
      <c r="F144" s="196" t="s">
        <v>73</v>
      </c>
      <c r="G144" s="229"/>
      <c r="H144" s="185">
        <f>D144*E144*G144</f>
        <v>0</v>
      </c>
      <c r="I144" s="230"/>
      <c r="J144" s="187">
        <f>D144*E144*I144</f>
        <v>0</v>
      </c>
      <c r="K144" s="187">
        <f>H144+J144</f>
        <v>0</v>
      </c>
      <c r="L144" s="209"/>
      <c r="M144" s="223"/>
      <c r="N144" s="223"/>
      <c r="O144" s="294"/>
      <c r="P144" s="223"/>
      <c r="Q144" s="223"/>
    </row>
    <row r="145" spans="1:17" ht="22.5" customHeight="1" outlineLevel="2">
      <c r="A145" s="205"/>
      <c r="B145" s="219" t="s">
        <v>22</v>
      </c>
      <c r="C145" s="220"/>
      <c r="D145" s="227"/>
      <c r="E145" s="228"/>
      <c r="F145" s="196" t="s">
        <v>74</v>
      </c>
      <c r="G145" s="301">
        <f t="shared" ref="G145:G147" si="36">M145*N145</f>
        <v>0</v>
      </c>
      <c r="H145" s="185">
        <f>D145*E145*G145</f>
        <v>0</v>
      </c>
      <c r="I145" s="186">
        <f>P145*Q145</f>
        <v>0</v>
      </c>
      <c r="J145" s="187">
        <f>D145*E145*I145</f>
        <v>0</v>
      </c>
      <c r="K145" s="187">
        <f>H145+J145</f>
        <v>0</v>
      </c>
      <c r="L145" s="209"/>
      <c r="M145" s="218"/>
      <c r="N145" s="218"/>
      <c r="O145" s="293"/>
      <c r="P145" s="218"/>
      <c r="Q145" s="218"/>
    </row>
    <row r="146" spans="1:17" ht="22.5" customHeight="1" outlineLevel="2">
      <c r="A146" s="205"/>
      <c r="B146" s="219" t="s">
        <v>23</v>
      </c>
      <c r="C146" s="220"/>
      <c r="D146" s="227"/>
      <c r="E146" s="228"/>
      <c r="F146" s="196" t="s">
        <v>75</v>
      </c>
      <c r="G146" s="301">
        <f t="shared" si="36"/>
        <v>0</v>
      </c>
      <c r="H146" s="185">
        <f>D146*E146*G146</f>
        <v>0</v>
      </c>
      <c r="I146" s="186">
        <f t="shared" ref="I146:I147" si="37">P146*Q146</f>
        <v>0</v>
      </c>
      <c r="J146" s="187">
        <f>D146*E146*I146</f>
        <v>0</v>
      </c>
      <c r="K146" s="187">
        <f>H146+J146</f>
        <v>0</v>
      </c>
      <c r="L146" s="209"/>
      <c r="M146" s="218"/>
      <c r="N146" s="218"/>
      <c r="O146" s="293"/>
      <c r="P146" s="218"/>
      <c r="Q146" s="218"/>
    </row>
    <row r="147" spans="1:17" ht="22.5" customHeight="1" outlineLevel="2">
      <c r="A147" s="205"/>
      <c r="B147" s="219" t="s">
        <v>24</v>
      </c>
      <c r="C147" s="220"/>
      <c r="D147" s="227"/>
      <c r="E147" s="228"/>
      <c r="F147" s="226" t="s">
        <v>76</v>
      </c>
      <c r="G147" s="301">
        <f t="shared" si="36"/>
        <v>0</v>
      </c>
      <c r="H147" s="185">
        <f>D147*E147*G147</f>
        <v>0</v>
      </c>
      <c r="I147" s="186">
        <f t="shared" si="37"/>
        <v>0</v>
      </c>
      <c r="J147" s="187">
        <f>D147*E147*I147</f>
        <v>0</v>
      </c>
      <c r="K147" s="187">
        <f>H147+J147</f>
        <v>0</v>
      </c>
      <c r="L147" s="209"/>
      <c r="M147" s="218"/>
      <c r="N147" s="218"/>
      <c r="O147" s="293"/>
      <c r="P147" s="218"/>
      <c r="Q147" s="218"/>
    </row>
    <row r="148" spans="1:17" ht="22.5" customHeight="1" outlineLevel="2">
      <c r="A148" s="205"/>
      <c r="B148" s="614" t="s">
        <v>161</v>
      </c>
      <c r="C148" s="615"/>
      <c r="D148" s="209"/>
      <c r="E148" s="210"/>
      <c r="F148" s="172"/>
      <c r="G148" s="184"/>
      <c r="H148" s="185"/>
      <c r="I148" s="186"/>
      <c r="J148" s="187"/>
      <c r="K148" s="187"/>
      <c r="L148" s="209"/>
      <c r="M148" s="218" t="s">
        <v>202</v>
      </c>
      <c r="N148" s="218" t="s">
        <v>198</v>
      </c>
      <c r="O148" s="293"/>
      <c r="P148" s="218" t="s">
        <v>202</v>
      </c>
      <c r="Q148" s="218" t="s">
        <v>198</v>
      </c>
    </row>
    <row r="149" spans="1:17" ht="22.5" customHeight="1" outlineLevel="2">
      <c r="A149" s="205"/>
      <c r="B149" s="219" t="s">
        <v>20</v>
      </c>
      <c r="C149" s="220"/>
      <c r="D149" s="227"/>
      <c r="E149" s="228"/>
      <c r="F149" s="196" t="s">
        <v>73</v>
      </c>
      <c r="G149" s="229"/>
      <c r="H149" s="185">
        <f>D149*E149*G149</f>
        <v>0</v>
      </c>
      <c r="I149" s="230"/>
      <c r="J149" s="187">
        <f>D149*E149*I149</f>
        <v>0</v>
      </c>
      <c r="K149" s="187">
        <f>H149+J149</f>
        <v>0</v>
      </c>
      <c r="L149" s="209"/>
      <c r="M149" s="223"/>
      <c r="N149" s="223"/>
      <c r="O149" s="294"/>
      <c r="P149" s="223"/>
      <c r="Q149" s="223"/>
    </row>
    <row r="150" spans="1:17" ht="22.5" customHeight="1" outlineLevel="2">
      <c r="A150" s="205"/>
      <c r="B150" s="219" t="s">
        <v>22</v>
      </c>
      <c r="C150" s="220"/>
      <c r="D150" s="227"/>
      <c r="E150" s="228"/>
      <c r="F150" s="196" t="s">
        <v>74</v>
      </c>
      <c r="G150" s="301">
        <f t="shared" ref="G150:G152" si="38">M150*N150</f>
        <v>0</v>
      </c>
      <c r="H150" s="185">
        <f>D150*E150*G150</f>
        <v>0</v>
      </c>
      <c r="I150" s="186">
        <f>P150*Q150</f>
        <v>0</v>
      </c>
      <c r="J150" s="187">
        <f>D150*E150*I150</f>
        <v>0</v>
      </c>
      <c r="K150" s="187">
        <f>H150+J150</f>
        <v>0</v>
      </c>
      <c r="L150" s="209"/>
      <c r="M150" s="218"/>
      <c r="N150" s="218"/>
      <c r="O150" s="293"/>
      <c r="P150" s="218"/>
      <c r="Q150" s="218"/>
    </row>
    <row r="151" spans="1:17" ht="22.5" customHeight="1" outlineLevel="2">
      <c r="A151" s="205"/>
      <c r="B151" s="219" t="s">
        <v>23</v>
      </c>
      <c r="C151" s="220"/>
      <c r="D151" s="227"/>
      <c r="E151" s="228"/>
      <c r="F151" s="196" t="s">
        <v>75</v>
      </c>
      <c r="G151" s="301">
        <f t="shared" si="38"/>
        <v>0</v>
      </c>
      <c r="H151" s="185">
        <f>D151*E151*G151</f>
        <v>0</v>
      </c>
      <c r="I151" s="186">
        <f t="shared" ref="I151:I152" si="39">P151*Q151</f>
        <v>0</v>
      </c>
      <c r="J151" s="187">
        <f>D151*E151*I151</f>
        <v>0</v>
      </c>
      <c r="K151" s="187">
        <f>H151+J151</f>
        <v>0</v>
      </c>
      <c r="L151" s="209"/>
      <c r="M151" s="218"/>
      <c r="N151" s="218"/>
      <c r="O151" s="293"/>
      <c r="P151" s="218"/>
      <c r="Q151" s="218"/>
    </row>
    <row r="152" spans="1:17" ht="22.5" customHeight="1" outlineLevel="2">
      <c r="A152" s="205"/>
      <c r="B152" s="219" t="s">
        <v>24</v>
      </c>
      <c r="C152" s="220"/>
      <c r="D152" s="227"/>
      <c r="E152" s="228"/>
      <c r="F152" s="226" t="s">
        <v>76</v>
      </c>
      <c r="G152" s="301">
        <f t="shared" si="38"/>
        <v>0</v>
      </c>
      <c r="H152" s="185">
        <f>D152*E152*G152</f>
        <v>0</v>
      </c>
      <c r="I152" s="186">
        <f t="shared" si="39"/>
        <v>0</v>
      </c>
      <c r="J152" s="187">
        <f>D152*E152*I152</f>
        <v>0</v>
      </c>
      <c r="K152" s="187">
        <f>H152+J152</f>
        <v>0</v>
      </c>
      <c r="L152" s="209"/>
      <c r="M152" s="218"/>
      <c r="N152" s="218"/>
      <c r="O152" s="293"/>
      <c r="P152" s="218"/>
      <c r="Q152" s="218"/>
    </row>
    <row r="153" spans="1:17" ht="22.5" customHeight="1" outlineLevel="2">
      <c r="A153" s="205"/>
      <c r="B153" s="614" t="s">
        <v>161</v>
      </c>
      <c r="C153" s="615"/>
      <c r="D153" s="209"/>
      <c r="E153" s="210"/>
      <c r="F153" s="172"/>
      <c r="G153" s="184"/>
      <c r="H153" s="185"/>
      <c r="I153" s="186"/>
      <c r="J153" s="187"/>
      <c r="K153" s="187"/>
      <c r="L153" s="209"/>
      <c r="M153" s="218" t="s">
        <v>202</v>
      </c>
      <c r="N153" s="218" t="s">
        <v>198</v>
      </c>
      <c r="O153" s="293"/>
      <c r="P153" s="218" t="s">
        <v>202</v>
      </c>
      <c r="Q153" s="218" t="s">
        <v>198</v>
      </c>
    </row>
    <row r="154" spans="1:17" ht="22.5" customHeight="1" outlineLevel="2">
      <c r="A154" s="205"/>
      <c r="B154" s="219" t="s">
        <v>20</v>
      </c>
      <c r="C154" s="220"/>
      <c r="D154" s="227"/>
      <c r="E154" s="228"/>
      <c r="F154" s="196" t="s">
        <v>73</v>
      </c>
      <c r="G154" s="229"/>
      <c r="H154" s="185">
        <f>D154*E154*G154</f>
        <v>0</v>
      </c>
      <c r="I154" s="230"/>
      <c r="J154" s="187">
        <f>D154*E154*I154</f>
        <v>0</v>
      </c>
      <c r="K154" s="187">
        <f>H154+J154</f>
        <v>0</v>
      </c>
      <c r="L154" s="209"/>
      <c r="M154" s="223"/>
      <c r="N154" s="223"/>
      <c r="O154" s="294"/>
      <c r="P154" s="223"/>
      <c r="Q154" s="223"/>
    </row>
    <row r="155" spans="1:17" ht="22.5" customHeight="1" outlineLevel="2">
      <c r="A155" s="205"/>
      <c r="B155" s="219" t="s">
        <v>22</v>
      </c>
      <c r="C155" s="220"/>
      <c r="D155" s="227"/>
      <c r="E155" s="228"/>
      <c r="F155" s="196" t="s">
        <v>74</v>
      </c>
      <c r="G155" s="301">
        <f t="shared" ref="G155:G157" si="40">M155*N155</f>
        <v>0</v>
      </c>
      <c r="H155" s="185">
        <f>D155*E155*G155</f>
        <v>0</v>
      </c>
      <c r="I155" s="186">
        <f>P155*Q155</f>
        <v>0</v>
      </c>
      <c r="J155" s="187">
        <f>D155*E155*I155</f>
        <v>0</v>
      </c>
      <c r="K155" s="187">
        <f>H155+J155</f>
        <v>0</v>
      </c>
      <c r="L155" s="209"/>
      <c r="M155" s="218"/>
      <c r="N155" s="218"/>
      <c r="O155" s="293"/>
      <c r="P155" s="218"/>
      <c r="Q155" s="218"/>
    </row>
    <row r="156" spans="1:17" ht="22.5" customHeight="1" outlineLevel="2">
      <c r="A156" s="205"/>
      <c r="B156" s="219" t="s">
        <v>23</v>
      </c>
      <c r="C156" s="220"/>
      <c r="D156" s="227"/>
      <c r="E156" s="228"/>
      <c r="F156" s="196" t="s">
        <v>75</v>
      </c>
      <c r="G156" s="301">
        <f t="shared" si="40"/>
        <v>0</v>
      </c>
      <c r="H156" s="185">
        <f>D156*E156*G156</f>
        <v>0</v>
      </c>
      <c r="I156" s="186">
        <f t="shared" ref="I156:I157" si="41">P156*Q156</f>
        <v>0</v>
      </c>
      <c r="J156" s="187">
        <f>D156*E156*I156</f>
        <v>0</v>
      </c>
      <c r="K156" s="187">
        <f>H156+J156</f>
        <v>0</v>
      </c>
      <c r="L156" s="209"/>
      <c r="M156" s="218"/>
      <c r="N156" s="218"/>
      <c r="O156" s="293"/>
      <c r="P156" s="218"/>
      <c r="Q156" s="218"/>
    </row>
    <row r="157" spans="1:17" ht="22.5" customHeight="1" outlineLevel="2">
      <c r="A157" s="205"/>
      <c r="B157" s="219" t="s">
        <v>24</v>
      </c>
      <c r="C157" s="220"/>
      <c r="D157" s="227"/>
      <c r="E157" s="228"/>
      <c r="F157" s="226" t="s">
        <v>76</v>
      </c>
      <c r="G157" s="301">
        <f t="shared" si="40"/>
        <v>0</v>
      </c>
      <c r="H157" s="185">
        <f>D157*E157*G157</f>
        <v>0</v>
      </c>
      <c r="I157" s="186">
        <f t="shared" si="41"/>
        <v>0</v>
      </c>
      <c r="J157" s="187">
        <f>D157*E157*I157</f>
        <v>0</v>
      </c>
      <c r="K157" s="187">
        <f>H157+J157</f>
        <v>0</v>
      </c>
      <c r="L157" s="209"/>
      <c r="M157" s="218"/>
      <c r="N157" s="218"/>
      <c r="O157" s="293"/>
      <c r="P157" s="218"/>
      <c r="Q157" s="218"/>
    </row>
    <row r="158" spans="1:17" ht="22.5" customHeight="1" outlineLevel="2">
      <c r="A158" s="205"/>
      <c r="B158" s="614" t="s">
        <v>161</v>
      </c>
      <c r="C158" s="615"/>
      <c r="D158" s="209"/>
      <c r="E158" s="210"/>
      <c r="F158" s="172"/>
      <c r="G158" s="184"/>
      <c r="H158" s="185"/>
      <c r="I158" s="186"/>
      <c r="J158" s="187"/>
      <c r="K158" s="187"/>
      <c r="L158" s="209"/>
      <c r="M158" s="218" t="s">
        <v>202</v>
      </c>
      <c r="N158" s="218" t="s">
        <v>198</v>
      </c>
      <c r="O158" s="293"/>
      <c r="P158" s="218" t="s">
        <v>202</v>
      </c>
      <c r="Q158" s="218" t="s">
        <v>198</v>
      </c>
    </row>
    <row r="159" spans="1:17" ht="22.5" customHeight="1" outlineLevel="2">
      <c r="A159" s="205"/>
      <c r="B159" s="219" t="s">
        <v>20</v>
      </c>
      <c r="C159" s="220"/>
      <c r="D159" s="227"/>
      <c r="E159" s="228"/>
      <c r="F159" s="196" t="s">
        <v>73</v>
      </c>
      <c r="G159" s="229"/>
      <c r="H159" s="185">
        <f>D159*E159*G159</f>
        <v>0</v>
      </c>
      <c r="I159" s="230"/>
      <c r="J159" s="187">
        <f>D159*E159*I159</f>
        <v>0</v>
      </c>
      <c r="K159" s="187">
        <f>H159+J159</f>
        <v>0</v>
      </c>
      <c r="L159" s="209"/>
      <c r="M159" s="223"/>
      <c r="N159" s="223"/>
      <c r="O159" s="294"/>
      <c r="P159" s="223"/>
      <c r="Q159" s="223"/>
    </row>
    <row r="160" spans="1:17" ht="22.5" customHeight="1" outlineLevel="2">
      <c r="A160" s="205"/>
      <c r="B160" s="219" t="s">
        <v>22</v>
      </c>
      <c r="C160" s="220"/>
      <c r="D160" s="227"/>
      <c r="E160" s="228"/>
      <c r="F160" s="196" t="s">
        <v>74</v>
      </c>
      <c r="G160" s="301">
        <f t="shared" ref="G160:G162" si="42">M160*N160</f>
        <v>0</v>
      </c>
      <c r="H160" s="185">
        <f>D160*E160*G160</f>
        <v>0</v>
      </c>
      <c r="I160" s="186">
        <f>P160*Q160</f>
        <v>0</v>
      </c>
      <c r="J160" s="187">
        <f>D160*E160*I160</f>
        <v>0</v>
      </c>
      <c r="K160" s="187">
        <f>H160+J160</f>
        <v>0</v>
      </c>
      <c r="L160" s="209"/>
      <c r="M160" s="218"/>
      <c r="N160" s="218"/>
      <c r="O160" s="293"/>
      <c r="P160" s="218"/>
      <c r="Q160" s="218"/>
    </row>
    <row r="161" spans="1:17" ht="22.5" customHeight="1" outlineLevel="2">
      <c r="A161" s="205"/>
      <c r="B161" s="219" t="s">
        <v>23</v>
      </c>
      <c r="C161" s="220"/>
      <c r="D161" s="227"/>
      <c r="E161" s="228"/>
      <c r="F161" s="196" t="s">
        <v>75</v>
      </c>
      <c r="G161" s="301">
        <f t="shared" si="42"/>
        <v>0</v>
      </c>
      <c r="H161" s="185">
        <f>D161*E161*G161</f>
        <v>0</v>
      </c>
      <c r="I161" s="186">
        <f t="shared" ref="I161:I162" si="43">P161*Q161</f>
        <v>0</v>
      </c>
      <c r="J161" s="187">
        <f>D161*E161*I161</f>
        <v>0</v>
      </c>
      <c r="K161" s="187">
        <f>H161+J161</f>
        <v>0</v>
      </c>
      <c r="L161" s="209"/>
      <c r="M161" s="218"/>
      <c r="N161" s="218"/>
      <c r="O161" s="293"/>
      <c r="P161" s="218"/>
      <c r="Q161" s="218"/>
    </row>
    <row r="162" spans="1:17" ht="22.5" customHeight="1" outlineLevel="2">
      <c r="A162" s="205"/>
      <c r="B162" s="219" t="s">
        <v>24</v>
      </c>
      <c r="C162" s="220"/>
      <c r="D162" s="227"/>
      <c r="E162" s="228"/>
      <c r="F162" s="226" t="s">
        <v>76</v>
      </c>
      <c r="G162" s="301">
        <f t="shared" si="42"/>
        <v>0</v>
      </c>
      <c r="H162" s="185">
        <f>D162*E162*G162</f>
        <v>0</v>
      </c>
      <c r="I162" s="186">
        <f t="shared" si="43"/>
        <v>0</v>
      </c>
      <c r="J162" s="187">
        <f>D162*E162*I162</f>
        <v>0</v>
      </c>
      <c r="K162" s="187">
        <f>H162+J162</f>
        <v>0</v>
      </c>
      <c r="L162" s="209"/>
      <c r="M162" s="218"/>
      <c r="N162" s="218"/>
      <c r="O162" s="293"/>
      <c r="P162" s="218"/>
      <c r="Q162" s="218"/>
    </row>
    <row r="163" spans="1:17" ht="22.5" customHeight="1" outlineLevel="2">
      <c r="A163" s="205"/>
      <c r="B163" s="614" t="s">
        <v>161</v>
      </c>
      <c r="C163" s="615"/>
      <c r="D163" s="209"/>
      <c r="E163" s="210"/>
      <c r="F163" s="172"/>
      <c r="G163" s="184"/>
      <c r="H163" s="185"/>
      <c r="I163" s="186"/>
      <c r="J163" s="187"/>
      <c r="K163" s="187"/>
      <c r="L163" s="209"/>
      <c r="M163" s="218" t="s">
        <v>202</v>
      </c>
      <c r="N163" s="218" t="s">
        <v>198</v>
      </c>
      <c r="O163" s="293"/>
      <c r="P163" s="218" t="s">
        <v>202</v>
      </c>
      <c r="Q163" s="218" t="s">
        <v>198</v>
      </c>
    </row>
    <row r="164" spans="1:17" ht="22.5" customHeight="1" outlineLevel="2">
      <c r="A164" s="205"/>
      <c r="B164" s="219" t="s">
        <v>20</v>
      </c>
      <c r="C164" s="220"/>
      <c r="D164" s="227"/>
      <c r="E164" s="228"/>
      <c r="F164" s="196" t="s">
        <v>73</v>
      </c>
      <c r="G164" s="229"/>
      <c r="H164" s="185">
        <f>D164*E164*G164</f>
        <v>0</v>
      </c>
      <c r="I164" s="230"/>
      <c r="J164" s="187">
        <f>D164*E164*I164</f>
        <v>0</v>
      </c>
      <c r="K164" s="187">
        <f>H164+J164</f>
        <v>0</v>
      </c>
      <c r="L164" s="209"/>
      <c r="M164" s="223"/>
      <c r="N164" s="223"/>
      <c r="O164" s="294"/>
      <c r="P164" s="223"/>
      <c r="Q164" s="223"/>
    </row>
    <row r="165" spans="1:17" ht="22.5" customHeight="1" outlineLevel="2">
      <c r="A165" s="205"/>
      <c r="B165" s="219" t="s">
        <v>22</v>
      </c>
      <c r="C165" s="220"/>
      <c r="D165" s="227"/>
      <c r="E165" s="228"/>
      <c r="F165" s="196" t="s">
        <v>74</v>
      </c>
      <c r="G165" s="301">
        <f t="shared" ref="G165:G167" si="44">M165*N165</f>
        <v>0</v>
      </c>
      <c r="H165" s="185">
        <f>D165*E165*G165</f>
        <v>0</v>
      </c>
      <c r="I165" s="186">
        <f>P165*Q165</f>
        <v>0</v>
      </c>
      <c r="J165" s="187">
        <f>D165*E165*I165</f>
        <v>0</v>
      </c>
      <c r="K165" s="187">
        <f>H165+J165</f>
        <v>0</v>
      </c>
      <c r="L165" s="209"/>
      <c r="M165" s="218"/>
      <c r="N165" s="218"/>
      <c r="O165" s="293"/>
      <c r="P165" s="218"/>
      <c r="Q165" s="218"/>
    </row>
    <row r="166" spans="1:17" ht="22.5" customHeight="1" outlineLevel="2">
      <c r="A166" s="205"/>
      <c r="B166" s="219" t="s">
        <v>23</v>
      </c>
      <c r="C166" s="220"/>
      <c r="D166" s="227"/>
      <c r="E166" s="228"/>
      <c r="F166" s="196" t="s">
        <v>75</v>
      </c>
      <c r="G166" s="301">
        <f t="shared" si="44"/>
        <v>0</v>
      </c>
      <c r="H166" s="185">
        <f>D166*E166*G166</f>
        <v>0</v>
      </c>
      <c r="I166" s="186">
        <f t="shared" ref="I166:I167" si="45">P166*Q166</f>
        <v>0</v>
      </c>
      <c r="J166" s="187">
        <f>D166*E166*I166</f>
        <v>0</v>
      </c>
      <c r="K166" s="187">
        <f>H166+J166</f>
        <v>0</v>
      </c>
      <c r="L166" s="209"/>
      <c r="M166" s="218"/>
      <c r="N166" s="218"/>
      <c r="O166" s="293"/>
      <c r="P166" s="218"/>
      <c r="Q166" s="218"/>
    </row>
    <row r="167" spans="1:17" ht="22.5" customHeight="1" outlineLevel="2">
      <c r="A167" s="205"/>
      <c r="B167" s="219" t="s">
        <v>24</v>
      </c>
      <c r="C167" s="220"/>
      <c r="D167" s="227"/>
      <c r="E167" s="228"/>
      <c r="F167" s="226" t="s">
        <v>76</v>
      </c>
      <c r="G167" s="301">
        <f t="shared" si="44"/>
        <v>0</v>
      </c>
      <c r="H167" s="185">
        <f>D167*E167*G167</f>
        <v>0</v>
      </c>
      <c r="I167" s="186">
        <f t="shared" si="45"/>
        <v>0</v>
      </c>
      <c r="J167" s="187">
        <f>D167*E167*I167</f>
        <v>0</v>
      </c>
      <c r="K167" s="187">
        <f>H167+J167</f>
        <v>0</v>
      </c>
      <c r="L167" s="209"/>
      <c r="M167" s="218"/>
      <c r="N167" s="218"/>
      <c r="O167" s="293"/>
      <c r="P167" s="218"/>
      <c r="Q167" s="218"/>
    </row>
    <row r="168" spans="1:17" ht="22.5" customHeight="1" outlineLevel="2">
      <c r="A168" s="205"/>
      <c r="B168" s="614" t="s">
        <v>161</v>
      </c>
      <c r="C168" s="615"/>
      <c r="D168" s="209"/>
      <c r="E168" s="210"/>
      <c r="F168" s="172"/>
      <c r="G168" s="184"/>
      <c r="H168" s="185"/>
      <c r="I168" s="186"/>
      <c r="J168" s="187"/>
      <c r="K168" s="187"/>
      <c r="L168" s="209"/>
      <c r="M168" s="218" t="s">
        <v>202</v>
      </c>
      <c r="N168" s="218" t="s">
        <v>198</v>
      </c>
      <c r="O168" s="293"/>
      <c r="P168" s="218" t="s">
        <v>202</v>
      </c>
      <c r="Q168" s="218" t="s">
        <v>198</v>
      </c>
    </row>
    <row r="169" spans="1:17" ht="22.5" customHeight="1" outlineLevel="2">
      <c r="A169" s="205"/>
      <c r="B169" s="219" t="s">
        <v>20</v>
      </c>
      <c r="C169" s="220"/>
      <c r="D169" s="227"/>
      <c r="E169" s="228"/>
      <c r="F169" s="196" t="s">
        <v>73</v>
      </c>
      <c r="G169" s="229"/>
      <c r="H169" s="185">
        <f>D169*E169*G169</f>
        <v>0</v>
      </c>
      <c r="I169" s="230"/>
      <c r="J169" s="187">
        <f>D169*E169*I169</f>
        <v>0</v>
      </c>
      <c r="K169" s="187">
        <f>H169+J169</f>
        <v>0</v>
      </c>
      <c r="L169" s="209"/>
      <c r="M169" s="223"/>
      <c r="N169" s="223"/>
      <c r="O169" s="294"/>
      <c r="P169" s="223"/>
      <c r="Q169" s="223"/>
    </row>
    <row r="170" spans="1:17" ht="22.5" customHeight="1" outlineLevel="2">
      <c r="A170" s="205"/>
      <c r="B170" s="219" t="s">
        <v>22</v>
      </c>
      <c r="C170" s="220"/>
      <c r="D170" s="227"/>
      <c r="E170" s="228"/>
      <c r="F170" s="196" t="s">
        <v>74</v>
      </c>
      <c r="G170" s="301">
        <f t="shared" ref="G170:G172" si="46">M170*N170</f>
        <v>0</v>
      </c>
      <c r="H170" s="185">
        <f>D170*E170*G170</f>
        <v>0</v>
      </c>
      <c r="I170" s="186">
        <f>P170*Q170</f>
        <v>0</v>
      </c>
      <c r="J170" s="187">
        <f>D170*E170*I170</f>
        <v>0</v>
      </c>
      <c r="K170" s="187">
        <f>H170+J170</f>
        <v>0</v>
      </c>
      <c r="L170" s="209"/>
      <c r="M170" s="218"/>
      <c r="N170" s="218"/>
      <c r="O170" s="293"/>
      <c r="P170" s="218"/>
      <c r="Q170" s="218"/>
    </row>
    <row r="171" spans="1:17" ht="22.5" customHeight="1" outlineLevel="2">
      <c r="A171" s="205"/>
      <c r="B171" s="219" t="s">
        <v>23</v>
      </c>
      <c r="C171" s="220"/>
      <c r="D171" s="227"/>
      <c r="E171" s="228"/>
      <c r="F171" s="196" t="s">
        <v>75</v>
      </c>
      <c r="G171" s="301">
        <f t="shared" si="46"/>
        <v>0</v>
      </c>
      <c r="H171" s="185">
        <f>D171*E171*G171</f>
        <v>0</v>
      </c>
      <c r="I171" s="186">
        <f t="shared" ref="I171:I172" si="47">P171*Q171</f>
        <v>0</v>
      </c>
      <c r="J171" s="187">
        <f>D171*E171*I171</f>
        <v>0</v>
      </c>
      <c r="K171" s="187">
        <f>H171+J171</f>
        <v>0</v>
      </c>
      <c r="L171" s="209"/>
      <c r="M171" s="218"/>
      <c r="N171" s="218"/>
      <c r="O171" s="293"/>
      <c r="P171" s="218"/>
      <c r="Q171" s="218"/>
    </row>
    <row r="172" spans="1:17" ht="22.5" customHeight="1" outlineLevel="2">
      <c r="A172" s="205"/>
      <c r="B172" s="219" t="s">
        <v>24</v>
      </c>
      <c r="C172" s="220"/>
      <c r="D172" s="227"/>
      <c r="E172" s="228"/>
      <c r="F172" s="226" t="s">
        <v>76</v>
      </c>
      <c r="G172" s="301">
        <f t="shared" si="46"/>
        <v>0</v>
      </c>
      <c r="H172" s="185">
        <f>D172*E172*G172</f>
        <v>0</v>
      </c>
      <c r="I172" s="186">
        <f t="shared" si="47"/>
        <v>0</v>
      </c>
      <c r="J172" s="187">
        <f>D172*E172*I172</f>
        <v>0</v>
      </c>
      <c r="K172" s="187">
        <f>H172+J172</f>
        <v>0</v>
      </c>
      <c r="L172" s="209"/>
      <c r="M172" s="218"/>
      <c r="N172" s="218"/>
      <c r="O172" s="293"/>
      <c r="P172" s="218"/>
      <c r="Q172" s="218"/>
    </row>
    <row r="173" spans="1:17" ht="22.5" customHeight="1" outlineLevel="2">
      <c r="A173" s="205"/>
      <c r="B173" s="614" t="s">
        <v>161</v>
      </c>
      <c r="C173" s="615"/>
      <c r="D173" s="209"/>
      <c r="E173" s="210"/>
      <c r="F173" s="172"/>
      <c r="G173" s="184"/>
      <c r="H173" s="185"/>
      <c r="I173" s="186"/>
      <c r="J173" s="187"/>
      <c r="K173" s="187"/>
      <c r="L173" s="209"/>
      <c r="M173" s="218" t="s">
        <v>202</v>
      </c>
      <c r="N173" s="218" t="s">
        <v>198</v>
      </c>
      <c r="O173" s="293"/>
      <c r="P173" s="218" t="s">
        <v>202</v>
      </c>
      <c r="Q173" s="218" t="s">
        <v>198</v>
      </c>
    </row>
    <row r="174" spans="1:17" ht="22.5" customHeight="1" outlineLevel="2">
      <c r="A174" s="205"/>
      <c r="B174" s="219" t="s">
        <v>20</v>
      </c>
      <c r="C174" s="220"/>
      <c r="D174" s="227"/>
      <c r="E174" s="228"/>
      <c r="F174" s="196" t="s">
        <v>73</v>
      </c>
      <c r="G174" s="229"/>
      <c r="H174" s="185">
        <f>D174*E174*G174</f>
        <v>0</v>
      </c>
      <c r="I174" s="230"/>
      <c r="J174" s="187">
        <f>D174*E174*I174</f>
        <v>0</v>
      </c>
      <c r="K174" s="187">
        <f>H174+J174</f>
        <v>0</v>
      </c>
      <c r="L174" s="209"/>
      <c r="M174" s="223"/>
      <c r="N174" s="223"/>
      <c r="O174" s="294"/>
      <c r="P174" s="223"/>
      <c r="Q174" s="223"/>
    </row>
    <row r="175" spans="1:17" ht="22.5" customHeight="1" outlineLevel="2">
      <c r="A175" s="205"/>
      <c r="B175" s="219" t="s">
        <v>22</v>
      </c>
      <c r="C175" s="220"/>
      <c r="D175" s="227"/>
      <c r="E175" s="228"/>
      <c r="F175" s="196" t="s">
        <v>74</v>
      </c>
      <c r="G175" s="301">
        <f t="shared" ref="G175:G177" si="48">M175*N175</f>
        <v>0</v>
      </c>
      <c r="H175" s="185">
        <f>D175*E175*G175</f>
        <v>0</v>
      </c>
      <c r="I175" s="186">
        <f>P175*Q175</f>
        <v>0</v>
      </c>
      <c r="J175" s="187">
        <f>D175*E175*I175</f>
        <v>0</v>
      </c>
      <c r="K175" s="187">
        <f>H175+J175</f>
        <v>0</v>
      </c>
      <c r="L175" s="209"/>
      <c r="M175" s="218"/>
      <c r="N175" s="218"/>
      <c r="O175" s="293"/>
      <c r="P175" s="218"/>
      <c r="Q175" s="218"/>
    </row>
    <row r="176" spans="1:17" ht="22.5" customHeight="1" outlineLevel="2">
      <c r="A176" s="205"/>
      <c r="B176" s="219" t="s">
        <v>23</v>
      </c>
      <c r="C176" s="220"/>
      <c r="D176" s="227"/>
      <c r="E176" s="228"/>
      <c r="F176" s="196" t="s">
        <v>75</v>
      </c>
      <c r="G176" s="301">
        <f t="shared" si="48"/>
        <v>0</v>
      </c>
      <c r="H176" s="185">
        <f>D176*E176*G176</f>
        <v>0</v>
      </c>
      <c r="I176" s="186">
        <f t="shared" ref="I176:I177" si="49">P176*Q176</f>
        <v>0</v>
      </c>
      <c r="J176" s="187">
        <f>D176*E176*I176</f>
        <v>0</v>
      </c>
      <c r="K176" s="187">
        <f>H176+J176</f>
        <v>0</v>
      </c>
      <c r="L176" s="209"/>
      <c r="M176" s="218"/>
      <c r="N176" s="218"/>
      <c r="O176" s="293"/>
      <c r="P176" s="218"/>
      <c r="Q176" s="218"/>
    </row>
    <row r="177" spans="1:17" ht="22.5" customHeight="1" outlineLevel="2">
      <c r="A177" s="205"/>
      <c r="B177" s="219" t="s">
        <v>24</v>
      </c>
      <c r="C177" s="220"/>
      <c r="D177" s="227"/>
      <c r="E177" s="228"/>
      <c r="F177" s="226" t="s">
        <v>76</v>
      </c>
      <c r="G177" s="301">
        <f t="shared" si="48"/>
        <v>0</v>
      </c>
      <c r="H177" s="185">
        <f>D177*E177*G177</f>
        <v>0</v>
      </c>
      <c r="I177" s="186">
        <f t="shared" si="49"/>
        <v>0</v>
      </c>
      <c r="J177" s="187">
        <f>D177*E177*I177</f>
        <v>0</v>
      </c>
      <c r="K177" s="187">
        <f>H177+J177</f>
        <v>0</v>
      </c>
      <c r="L177" s="209"/>
      <c r="M177" s="218"/>
      <c r="N177" s="218"/>
      <c r="O177" s="293"/>
      <c r="P177" s="218"/>
      <c r="Q177" s="218"/>
    </row>
    <row r="178" spans="1:17" ht="22.5" customHeight="1" outlineLevel="2">
      <c r="A178" s="205"/>
      <c r="B178" s="614" t="s">
        <v>161</v>
      </c>
      <c r="C178" s="615"/>
      <c r="D178" s="209"/>
      <c r="E178" s="210"/>
      <c r="F178" s="172"/>
      <c r="G178" s="184"/>
      <c r="H178" s="185"/>
      <c r="I178" s="186"/>
      <c r="J178" s="187"/>
      <c r="K178" s="187"/>
      <c r="L178" s="209"/>
      <c r="M178" s="218" t="s">
        <v>202</v>
      </c>
      <c r="N178" s="218" t="s">
        <v>198</v>
      </c>
      <c r="O178" s="293"/>
      <c r="P178" s="218" t="s">
        <v>202</v>
      </c>
      <c r="Q178" s="218" t="s">
        <v>198</v>
      </c>
    </row>
    <row r="179" spans="1:17" ht="22.5" customHeight="1" outlineLevel="2">
      <c r="A179" s="205"/>
      <c r="B179" s="219" t="s">
        <v>20</v>
      </c>
      <c r="C179" s="220"/>
      <c r="D179" s="227"/>
      <c r="E179" s="228"/>
      <c r="F179" s="196" t="s">
        <v>73</v>
      </c>
      <c r="G179" s="229"/>
      <c r="H179" s="185">
        <f>D179*E179*G179</f>
        <v>0</v>
      </c>
      <c r="I179" s="230"/>
      <c r="J179" s="187">
        <f>D179*E179*I179</f>
        <v>0</v>
      </c>
      <c r="K179" s="187">
        <f>H179+J179</f>
        <v>0</v>
      </c>
      <c r="L179" s="209"/>
      <c r="M179" s="223"/>
      <c r="N179" s="223"/>
      <c r="O179" s="294"/>
      <c r="P179" s="223"/>
      <c r="Q179" s="223"/>
    </row>
    <row r="180" spans="1:17" ht="22.5" customHeight="1" outlineLevel="2">
      <c r="A180" s="205"/>
      <c r="B180" s="219" t="s">
        <v>22</v>
      </c>
      <c r="C180" s="220"/>
      <c r="D180" s="227"/>
      <c r="E180" s="228"/>
      <c r="F180" s="196" t="s">
        <v>74</v>
      </c>
      <c r="G180" s="301">
        <f t="shared" ref="G180:G182" si="50">M180*N180</f>
        <v>0</v>
      </c>
      <c r="H180" s="185">
        <f>D180*E180*G180</f>
        <v>0</v>
      </c>
      <c r="I180" s="186">
        <f>P180*Q180</f>
        <v>0</v>
      </c>
      <c r="J180" s="187">
        <f>D180*E180*I180</f>
        <v>0</v>
      </c>
      <c r="K180" s="187">
        <f>H180+J180</f>
        <v>0</v>
      </c>
      <c r="L180" s="209"/>
      <c r="M180" s="218"/>
      <c r="N180" s="218"/>
      <c r="O180" s="293"/>
      <c r="P180" s="218"/>
      <c r="Q180" s="218"/>
    </row>
    <row r="181" spans="1:17" ht="22.5" customHeight="1" outlineLevel="2">
      <c r="A181" s="205"/>
      <c r="B181" s="219" t="s">
        <v>23</v>
      </c>
      <c r="C181" s="220"/>
      <c r="D181" s="227"/>
      <c r="E181" s="228"/>
      <c r="F181" s="196" t="s">
        <v>75</v>
      </c>
      <c r="G181" s="301">
        <f t="shared" si="50"/>
        <v>0</v>
      </c>
      <c r="H181" s="185">
        <f>D181*E181*G181</f>
        <v>0</v>
      </c>
      <c r="I181" s="186">
        <f t="shared" ref="I181:I182" si="51">P181*Q181</f>
        <v>0</v>
      </c>
      <c r="J181" s="187">
        <f>D181*E181*I181</f>
        <v>0</v>
      </c>
      <c r="K181" s="187">
        <f>H181+J181</f>
        <v>0</v>
      </c>
      <c r="L181" s="209"/>
      <c r="M181" s="218"/>
      <c r="N181" s="218"/>
      <c r="O181" s="293"/>
      <c r="P181" s="218"/>
      <c r="Q181" s="218"/>
    </row>
    <row r="182" spans="1:17" ht="22.5" customHeight="1" outlineLevel="2">
      <c r="A182" s="205"/>
      <c r="B182" s="219" t="s">
        <v>24</v>
      </c>
      <c r="C182" s="220"/>
      <c r="D182" s="227"/>
      <c r="E182" s="228"/>
      <c r="F182" s="226" t="s">
        <v>76</v>
      </c>
      <c r="G182" s="301">
        <f t="shared" si="50"/>
        <v>0</v>
      </c>
      <c r="H182" s="185">
        <f>D182*E182*G182</f>
        <v>0</v>
      </c>
      <c r="I182" s="186">
        <f t="shared" si="51"/>
        <v>0</v>
      </c>
      <c r="J182" s="187">
        <f>D182*E182*I182</f>
        <v>0</v>
      </c>
      <c r="K182" s="187">
        <f>H182+J182</f>
        <v>0</v>
      </c>
      <c r="L182" s="209"/>
      <c r="M182" s="218"/>
      <c r="N182" s="218"/>
      <c r="O182" s="293"/>
      <c r="P182" s="218"/>
      <c r="Q182" s="218"/>
    </row>
    <row r="183" spans="1:17" ht="22.5" customHeight="1" outlineLevel="2">
      <c r="A183" s="205"/>
      <c r="B183" s="614" t="s">
        <v>161</v>
      </c>
      <c r="C183" s="615"/>
      <c r="D183" s="209"/>
      <c r="E183" s="210"/>
      <c r="F183" s="172"/>
      <c r="G183" s="184"/>
      <c r="H183" s="185"/>
      <c r="I183" s="186"/>
      <c r="J183" s="187"/>
      <c r="K183" s="187"/>
      <c r="L183" s="209"/>
      <c r="M183" s="218" t="s">
        <v>202</v>
      </c>
      <c r="N183" s="218" t="s">
        <v>198</v>
      </c>
      <c r="O183" s="293"/>
      <c r="P183" s="218" t="s">
        <v>202</v>
      </c>
      <c r="Q183" s="218" t="s">
        <v>198</v>
      </c>
    </row>
    <row r="184" spans="1:17" ht="22.5" customHeight="1" outlineLevel="2">
      <c r="A184" s="205"/>
      <c r="B184" s="219" t="s">
        <v>20</v>
      </c>
      <c r="C184" s="220"/>
      <c r="D184" s="227"/>
      <c r="E184" s="228"/>
      <c r="F184" s="196" t="s">
        <v>73</v>
      </c>
      <c r="G184" s="229"/>
      <c r="H184" s="185">
        <f>D184*E184*G184</f>
        <v>0</v>
      </c>
      <c r="I184" s="230"/>
      <c r="J184" s="187">
        <f>D184*E184*I184</f>
        <v>0</v>
      </c>
      <c r="K184" s="187">
        <f>H184+J184</f>
        <v>0</v>
      </c>
      <c r="L184" s="209"/>
      <c r="M184" s="223"/>
      <c r="N184" s="223"/>
      <c r="O184" s="294"/>
      <c r="P184" s="223"/>
      <c r="Q184" s="223"/>
    </row>
    <row r="185" spans="1:17" ht="22.5" customHeight="1" outlineLevel="2">
      <c r="A185" s="205"/>
      <c r="B185" s="219" t="s">
        <v>22</v>
      </c>
      <c r="C185" s="220"/>
      <c r="D185" s="227"/>
      <c r="E185" s="228"/>
      <c r="F185" s="196" t="s">
        <v>74</v>
      </c>
      <c r="G185" s="301">
        <f t="shared" ref="G185:G187" si="52">M185*N185</f>
        <v>0</v>
      </c>
      <c r="H185" s="185">
        <f>D185*E185*G185</f>
        <v>0</v>
      </c>
      <c r="I185" s="186">
        <f>P185*Q185</f>
        <v>0</v>
      </c>
      <c r="J185" s="187">
        <f>D185*E185*I185</f>
        <v>0</v>
      </c>
      <c r="K185" s="187">
        <f>H185+J185</f>
        <v>0</v>
      </c>
      <c r="L185" s="209"/>
      <c r="M185" s="218"/>
      <c r="N185" s="218"/>
      <c r="O185" s="293"/>
      <c r="P185" s="218"/>
      <c r="Q185" s="218"/>
    </row>
    <row r="186" spans="1:17" ht="22.5" customHeight="1" outlineLevel="2">
      <c r="A186" s="205"/>
      <c r="B186" s="219" t="s">
        <v>23</v>
      </c>
      <c r="C186" s="220"/>
      <c r="D186" s="227"/>
      <c r="E186" s="228"/>
      <c r="F186" s="196" t="s">
        <v>75</v>
      </c>
      <c r="G186" s="301">
        <f t="shared" si="52"/>
        <v>0</v>
      </c>
      <c r="H186" s="185">
        <f>D186*E186*G186</f>
        <v>0</v>
      </c>
      <c r="I186" s="186">
        <f t="shared" ref="I186:I187" si="53">P186*Q186</f>
        <v>0</v>
      </c>
      <c r="J186" s="187">
        <f>D186*E186*I186</f>
        <v>0</v>
      </c>
      <c r="K186" s="187">
        <f>H186+J186</f>
        <v>0</v>
      </c>
      <c r="L186" s="209"/>
      <c r="M186" s="218"/>
      <c r="N186" s="218"/>
      <c r="O186" s="293"/>
      <c r="P186" s="218"/>
      <c r="Q186" s="218"/>
    </row>
    <row r="187" spans="1:17" ht="22.5" customHeight="1" outlineLevel="2">
      <c r="A187" s="205"/>
      <c r="B187" s="219" t="s">
        <v>24</v>
      </c>
      <c r="C187" s="220"/>
      <c r="D187" s="227"/>
      <c r="E187" s="228"/>
      <c r="F187" s="226" t="s">
        <v>76</v>
      </c>
      <c r="G187" s="301">
        <f t="shared" si="52"/>
        <v>0</v>
      </c>
      <c r="H187" s="185">
        <f>D187*E187*G187</f>
        <v>0</v>
      </c>
      <c r="I187" s="186">
        <f t="shared" si="53"/>
        <v>0</v>
      </c>
      <c r="J187" s="187">
        <f>D187*E187*I187</f>
        <v>0</v>
      </c>
      <c r="K187" s="187">
        <f>H187+J187</f>
        <v>0</v>
      </c>
      <c r="L187" s="209"/>
      <c r="M187" s="218"/>
      <c r="N187" s="218"/>
      <c r="O187" s="293"/>
      <c r="P187" s="218"/>
      <c r="Q187" s="218"/>
    </row>
    <row r="188" spans="1:17" ht="22.5" customHeight="1" outlineLevel="2">
      <c r="A188" s="205"/>
      <c r="B188" s="614" t="s">
        <v>161</v>
      </c>
      <c r="C188" s="615"/>
      <c r="D188" s="209"/>
      <c r="E188" s="210"/>
      <c r="F188" s="172"/>
      <c r="G188" s="184"/>
      <c r="H188" s="185"/>
      <c r="I188" s="186"/>
      <c r="J188" s="187"/>
      <c r="K188" s="187"/>
      <c r="L188" s="209"/>
      <c r="M188" s="218" t="s">
        <v>202</v>
      </c>
      <c r="N188" s="218" t="s">
        <v>198</v>
      </c>
      <c r="O188" s="293"/>
      <c r="P188" s="218" t="s">
        <v>202</v>
      </c>
      <c r="Q188" s="218" t="s">
        <v>198</v>
      </c>
    </row>
    <row r="189" spans="1:17" ht="22.5" customHeight="1" outlineLevel="2">
      <c r="A189" s="205"/>
      <c r="B189" s="219" t="s">
        <v>20</v>
      </c>
      <c r="C189" s="220"/>
      <c r="D189" s="227"/>
      <c r="E189" s="228"/>
      <c r="F189" s="196" t="s">
        <v>73</v>
      </c>
      <c r="G189" s="229"/>
      <c r="H189" s="185">
        <f>D189*E189*G189</f>
        <v>0</v>
      </c>
      <c r="I189" s="230"/>
      <c r="J189" s="187">
        <f>D189*E189*I189</f>
        <v>0</v>
      </c>
      <c r="K189" s="187">
        <f>H189+J189</f>
        <v>0</v>
      </c>
      <c r="L189" s="209"/>
      <c r="M189" s="223"/>
      <c r="N189" s="223"/>
      <c r="O189" s="294"/>
      <c r="P189" s="223"/>
      <c r="Q189" s="223"/>
    </row>
    <row r="190" spans="1:17" ht="22.5" customHeight="1" outlineLevel="2">
      <c r="A190" s="205"/>
      <c r="B190" s="219" t="s">
        <v>22</v>
      </c>
      <c r="C190" s="220"/>
      <c r="D190" s="227"/>
      <c r="E190" s="228"/>
      <c r="F190" s="196" t="s">
        <v>74</v>
      </c>
      <c r="G190" s="301">
        <f t="shared" ref="G190:G192" si="54">M190*N190</f>
        <v>0</v>
      </c>
      <c r="H190" s="185">
        <f>D190*E190*G190</f>
        <v>0</v>
      </c>
      <c r="I190" s="186">
        <f>P190*Q190</f>
        <v>0</v>
      </c>
      <c r="J190" s="187">
        <f>D190*E190*I190</f>
        <v>0</v>
      </c>
      <c r="K190" s="187">
        <f>H190+J190</f>
        <v>0</v>
      </c>
      <c r="L190" s="209"/>
      <c r="M190" s="218"/>
      <c r="N190" s="218"/>
      <c r="O190" s="293"/>
      <c r="P190" s="218"/>
      <c r="Q190" s="218"/>
    </row>
    <row r="191" spans="1:17" ht="22.5" customHeight="1" outlineLevel="2">
      <c r="A191" s="205"/>
      <c r="B191" s="219" t="s">
        <v>23</v>
      </c>
      <c r="C191" s="220"/>
      <c r="D191" s="227"/>
      <c r="E191" s="228"/>
      <c r="F191" s="196" t="s">
        <v>75</v>
      </c>
      <c r="G191" s="301">
        <f t="shared" si="54"/>
        <v>0</v>
      </c>
      <c r="H191" s="185">
        <f>D191*E191*G191</f>
        <v>0</v>
      </c>
      <c r="I191" s="186">
        <f t="shared" ref="I191:I192" si="55">P191*Q191</f>
        <v>0</v>
      </c>
      <c r="J191" s="187">
        <f>D191*E191*I191</f>
        <v>0</v>
      </c>
      <c r="K191" s="187">
        <f>H191+J191</f>
        <v>0</v>
      </c>
      <c r="L191" s="209"/>
      <c r="M191" s="218"/>
      <c r="N191" s="218"/>
      <c r="O191" s="293"/>
      <c r="P191" s="218"/>
      <c r="Q191" s="218"/>
    </row>
    <row r="192" spans="1:17" ht="22.5" customHeight="1" outlineLevel="2">
      <c r="A192" s="205"/>
      <c r="B192" s="219" t="s">
        <v>24</v>
      </c>
      <c r="C192" s="220"/>
      <c r="D192" s="227"/>
      <c r="E192" s="228"/>
      <c r="F192" s="226" t="s">
        <v>76</v>
      </c>
      <c r="G192" s="301">
        <f t="shared" si="54"/>
        <v>0</v>
      </c>
      <c r="H192" s="185">
        <f>D192*E192*G192</f>
        <v>0</v>
      </c>
      <c r="I192" s="186">
        <f t="shared" si="55"/>
        <v>0</v>
      </c>
      <c r="J192" s="187">
        <f>D192*E192*I192</f>
        <v>0</v>
      </c>
      <c r="K192" s="187">
        <f>H192+J192</f>
        <v>0</v>
      </c>
      <c r="L192" s="209"/>
      <c r="M192" s="218"/>
      <c r="N192" s="218"/>
      <c r="O192" s="293"/>
      <c r="P192" s="218"/>
      <c r="Q192" s="218"/>
    </row>
    <row r="193" spans="1:17" ht="22.5" customHeight="1" outlineLevel="2">
      <c r="A193" s="205"/>
      <c r="B193" s="614" t="s">
        <v>161</v>
      </c>
      <c r="C193" s="615"/>
      <c r="D193" s="209"/>
      <c r="E193" s="210"/>
      <c r="F193" s="172"/>
      <c r="G193" s="184"/>
      <c r="H193" s="185"/>
      <c r="I193" s="186"/>
      <c r="J193" s="187"/>
      <c r="K193" s="187"/>
      <c r="L193" s="209"/>
      <c r="M193" s="218" t="s">
        <v>202</v>
      </c>
      <c r="N193" s="218" t="s">
        <v>198</v>
      </c>
      <c r="O193" s="293"/>
      <c r="P193" s="218" t="s">
        <v>202</v>
      </c>
      <c r="Q193" s="218" t="s">
        <v>198</v>
      </c>
    </row>
    <row r="194" spans="1:17" ht="22.5" customHeight="1" outlineLevel="2">
      <c r="A194" s="205"/>
      <c r="B194" s="219" t="s">
        <v>20</v>
      </c>
      <c r="C194" s="220"/>
      <c r="D194" s="227"/>
      <c r="E194" s="228"/>
      <c r="F194" s="196" t="s">
        <v>73</v>
      </c>
      <c r="G194" s="229"/>
      <c r="H194" s="185">
        <f>D194*E194*G194</f>
        <v>0</v>
      </c>
      <c r="I194" s="230"/>
      <c r="J194" s="187">
        <f>D194*E194*I194</f>
        <v>0</v>
      </c>
      <c r="K194" s="187">
        <f>H194+J194</f>
        <v>0</v>
      </c>
      <c r="L194" s="209"/>
      <c r="M194" s="223"/>
      <c r="N194" s="223"/>
      <c r="O194" s="294"/>
      <c r="P194" s="223"/>
      <c r="Q194" s="223"/>
    </row>
    <row r="195" spans="1:17" ht="22.5" customHeight="1" outlineLevel="2">
      <c r="A195" s="205"/>
      <c r="B195" s="219" t="s">
        <v>22</v>
      </c>
      <c r="C195" s="220"/>
      <c r="D195" s="227"/>
      <c r="E195" s="228"/>
      <c r="F195" s="196" t="s">
        <v>74</v>
      </c>
      <c r="G195" s="301">
        <f t="shared" ref="G195:G197" si="56">M195*N195</f>
        <v>0</v>
      </c>
      <c r="H195" s="185">
        <f>D195*E195*G195</f>
        <v>0</v>
      </c>
      <c r="I195" s="186">
        <f>P195*Q195</f>
        <v>0</v>
      </c>
      <c r="J195" s="187">
        <f>D195*E195*I195</f>
        <v>0</v>
      </c>
      <c r="K195" s="187">
        <f>H195+J195</f>
        <v>0</v>
      </c>
      <c r="L195" s="209"/>
      <c r="M195" s="218"/>
      <c r="N195" s="218"/>
      <c r="O195" s="293"/>
      <c r="P195" s="218"/>
      <c r="Q195" s="218"/>
    </row>
    <row r="196" spans="1:17" ht="22.5" customHeight="1" outlineLevel="2">
      <c r="A196" s="205"/>
      <c r="B196" s="219" t="s">
        <v>23</v>
      </c>
      <c r="C196" s="220"/>
      <c r="D196" s="227"/>
      <c r="E196" s="228"/>
      <c r="F196" s="196" t="s">
        <v>75</v>
      </c>
      <c r="G196" s="301">
        <f t="shared" si="56"/>
        <v>0</v>
      </c>
      <c r="H196" s="185">
        <f>D196*E196*G196</f>
        <v>0</v>
      </c>
      <c r="I196" s="186">
        <f t="shared" ref="I196:I197" si="57">P196*Q196</f>
        <v>0</v>
      </c>
      <c r="J196" s="187">
        <f>D196*E196*I196</f>
        <v>0</v>
      </c>
      <c r="K196" s="187">
        <f>H196+J196</f>
        <v>0</v>
      </c>
      <c r="L196" s="209"/>
      <c r="M196" s="218"/>
      <c r="N196" s="218"/>
      <c r="O196" s="293"/>
      <c r="P196" s="218"/>
      <c r="Q196" s="218"/>
    </row>
    <row r="197" spans="1:17" ht="22.5" customHeight="1" outlineLevel="2">
      <c r="A197" s="205"/>
      <c r="B197" s="219" t="s">
        <v>24</v>
      </c>
      <c r="C197" s="220"/>
      <c r="D197" s="227"/>
      <c r="E197" s="228"/>
      <c r="F197" s="226" t="s">
        <v>76</v>
      </c>
      <c r="G197" s="301">
        <f t="shared" si="56"/>
        <v>0</v>
      </c>
      <c r="H197" s="185">
        <f>D197*E197*G197</f>
        <v>0</v>
      </c>
      <c r="I197" s="186">
        <f t="shared" si="57"/>
        <v>0</v>
      </c>
      <c r="J197" s="187">
        <f>D197*E197*I197</f>
        <v>0</v>
      </c>
      <c r="K197" s="187">
        <f>H197+J197</f>
        <v>0</v>
      </c>
      <c r="L197" s="209"/>
      <c r="M197" s="218"/>
      <c r="N197" s="218"/>
      <c r="O197" s="293"/>
      <c r="P197" s="218"/>
      <c r="Q197" s="218"/>
    </row>
    <row r="198" spans="1:17" ht="22.5" customHeight="1" outlineLevel="2">
      <c r="A198" s="205"/>
      <c r="B198" s="614" t="s">
        <v>161</v>
      </c>
      <c r="C198" s="615"/>
      <c r="D198" s="209"/>
      <c r="E198" s="210"/>
      <c r="F198" s="172"/>
      <c r="G198" s="184"/>
      <c r="H198" s="185"/>
      <c r="I198" s="186"/>
      <c r="J198" s="187"/>
      <c r="K198" s="187"/>
      <c r="L198" s="209"/>
      <c r="M198" s="218" t="s">
        <v>202</v>
      </c>
      <c r="N198" s="218" t="s">
        <v>198</v>
      </c>
      <c r="O198" s="293"/>
      <c r="P198" s="218" t="s">
        <v>202</v>
      </c>
      <c r="Q198" s="218" t="s">
        <v>198</v>
      </c>
    </row>
    <row r="199" spans="1:17" ht="22.5" customHeight="1" outlineLevel="2">
      <c r="A199" s="205"/>
      <c r="B199" s="219" t="s">
        <v>20</v>
      </c>
      <c r="C199" s="220"/>
      <c r="D199" s="227"/>
      <c r="E199" s="228"/>
      <c r="F199" s="196" t="s">
        <v>73</v>
      </c>
      <c r="G199" s="229"/>
      <c r="H199" s="185">
        <f>D199*E199*G199</f>
        <v>0</v>
      </c>
      <c r="I199" s="230"/>
      <c r="J199" s="187">
        <f>D199*E199*I199</f>
        <v>0</v>
      </c>
      <c r="K199" s="187">
        <f>H199+J199</f>
        <v>0</v>
      </c>
      <c r="L199" s="209"/>
      <c r="M199" s="223"/>
      <c r="N199" s="223"/>
      <c r="O199" s="294"/>
      <c r="P199" s="223"/>
      <c r="Q199" s="223"/>
    </row>
    <row r="200" spans="1:17" ht="22.5" customHeight="1" outlineLevel="2">
      <c r="A200" s="205"/>
      <c r="B200" s="219" t="s">
        <v>22</v>
      </c>
      <c r="C200" s="220"/>
      <c r="D200" s="227"/>
      <c r="E200" s="228"/>
      <c r="F200" s="196" t="s">
        <v>74</v>
      </c>
      <c r="G200" s="301">
        <f t="shared" ref="G200:G202" si="58">M200*N200</f>
        <v>0</v>
      </c>
      <c r="H200" s="185">
        <f>D200*E200*G200</f>
        <v>0</v>
      </c>
      <c r="I200" s="186">
        <f>P200*Q200</f>
        <v>0</v>
      </c>
      <c r="J200" s="187">
        <f>D200*E200*I200</f>
        <v>0</v>
      </c>
      <c r="K200" s="187">
        <f>H200+J200</f>
        <v>0</v>
      </c>
      <c r="L200" s="209"/>
      <c r="M200" s="218"/>
      <c r="N200" s="218"/>
      <c r="O200" s="293"/>
      <c r="P200" s="218"/>
      <c r="Q200" s="218"/>
    </row>
    <row r="201" spans="1:17" ht="22.5" customHeight="1" outlineLevel="2">
      <c r="A201" s="205"/>
      <c r="B201" s="219" t="s">
        <v>23</v>
      </c>
      <c r="C201" s="220"/>
      <c r="D201" s="227"/>
      <c r="E201" s="228"/>
      <c r="F201" s="196" t="s">
        <v>75</v>
      </c>
      <c r="G201" s="301">
        <f t="shared" si="58"/>
        <v>0</v>
      </c>
      <c r="H201" s="185">
        <f>D201*E201*G201</f>
        <v>0</v>
      </c>
      <c r="I201" s="186">
        <f t="shared" ref="I201:I202" si="59">P201*Q201</f>
        <v>0</v>
      </c>
      <c r="J201" s="187">
        <f>D201*E201*I201</f>
        <v>0</v>
      </c>
      <c r="K201" s="187">
        <f>H201+J201</f>
        <v>0</v>
      </c>
      <c r="L201" s="209"/>
      <c r="M201" s="218"/>
      <c r="N201" s="218"/>
      <c r="O201" s="293"/>
      <c r="P201" s="218"/>
      <c r="Q201" s="218"/>
    </row>
    <row r="202" spans="1:17" ht="22.5" customHeight="1" outlineLevel="2">
      <c r="A202" s="205"/>
      <c r="B202" s="219" t="s">
        <v>24</v>
      </c>
      <c r="C202" s="220"/>
      <c r="D202" s="227"/>
      <c r="E202" s="228"/>
      <c r="F202" s="226" t="s">
        <v>76</v>
      </c>
      <c r="G202" s="301">
        <f t="shared" si="58"/>
        <v>0</v>
      </c>
      <c r="H202" s="185">
        <f>D202*E202*G202</f>
        <v>0</v>
      </c>
      <c r="I202" s="186">
        <f t="shared" si="59"/>
        <v>0</v>
      </c>
      <c r="J202" s="187">
        <f>D202*E202*I202</f>
        <v>0</v>
      </c>
      <c r="K202" s="187">
        <f>H202+J202</f>
        <v>0</v>
      </c>
      <c r="L202" s="209"/>
      <c r="M202" s="218"/>
      <c r="N202" s="218"/>
      <c r="O202" s="293"/>
      <c r="P202" s="218"/>
      <c r="Q202" s="218"/>
    </row>
    <row r="203" spans="1:17" ht="22.5" customHeight="1" outlineLevel="2">
      <c r="A203" s="205"/>
      <c r="B203" s="614" t="s">
        <v>161</v>
      </c>
      <c r="C203" s="615"/>
      <c r="D203" s="209"/>
      <c r="E203" s="210"/>
      <c r="F203" s="172"/>
      <c r="G203" s="184"/>
      <c r="H203" s="185"/>
      <c r="I203" s="186"/>
      <c r="J203" s="187"/>
      <c r="K203" s="187"/>
      <c r="L203" s="209"/>
      <c r="M203" s="218" t="s">
        <v>202</v>
      </c>
      <c r="N203" s="218" t="s">
        <v>198</v>
      </c>
      <c r="O203" s="293"/>
      <c r="P203" s="218" t="s">
        <v>202</v>
      </c>
      <c r="Q203" s="218" t="s">
        <v>198</v>
      </c>
    </row>
    <row r="204" spans="1:17" ht="22.5" customHeight="1" outlineLevel="2">
      <c r="A204" s="205"/>
      <c r="B204" s="219" t="s">
        <v>20</v>
      </c>
      <c r="C204" s="220"/>
      <c r="D204" s="227"/>
      <c r="E204" s="228"/>
      <c r="F204" s="196" t="s">
        <v>73</v>
      </c>
      <c r="G204" s="229"/>
      <c r="H204" s="185">
        <f>D204*E204*G204</f>
        <v>0</v>
      </c>
      <c r="I204" s="230"/>
      <c r="J204" s="187">
        <f>D204*E204*I204</f>
        <v>0</v>
      </c>
      <c r="K204" s="187">
        <f>H204+J204</f>
        <v>0</v>
      </c>
      <c r="L204" s="209"/>
      <c r="M204" s="223"/>
      <c r="N204" s="223"/>
      <c r="O204" s="294"/>
      <c r="P204" s="223"/>
      <c r="Q204" s="223"/>
    </row>
    <row r="205" spans="1:17" ht="22.5" customHeight="1" outlineLevel="2">
      <c r="A205" s="205"/>
      <c r="B205" s="219" t="s">
        <v>22</v>
      </c>
      <c r="C205" s="220"/>
      <c r="D205" s="227"/>
      <c r="E205" s="228"/>
      <c r="F205" s="196" t="s">
        <v>74</v>
      </c>
      <c r="G205" s="301">
        <f t="shared" ref="G205:G207" si="60">M205*N205</f>
        <v>0</v>
      </c>
      <c r="H205" s="185">
        <f>D205*E205*G205</f>
        <v>0</v>
      </c>
      <c r="I205" s="186">
        <f>P205*Q205</f>
        <v>0</v>
      </c>
      <c r="J205" s="187">
        <f>D205*E205*I205</f>
        <v>0</v>
      </c>
      <c r="K205" s="187">
        <f>H205+J205</f>
        <v>0</v>
      </c>
      <c r="L205" s="209"/>
      <c r="M205" s="218"/>
      <c r="N205" s="218"/>
      <c r="O205" s="293"/>
      <c r="P205" s="218"/>
      <c r="Q205" s="218"/>
    </row>
    <row r="206" spans="1:17" ht="22.5" customHeight="1" outlineLevel="2">
      <c r="A206" s="205"/>
      <c r="B206" s="219" t="s">
        <v>23</v>
      </c>
      <c r="C206" s="220"/>
      <c r="D206" s="227"/>
      <c r="E206" s="228"/>
      <c r="F206" s="196" t="s">
        <v>75</v>
      </c>
      <c r="G206" s="301">
        <f t="shared" si="60"/>
        <v>0</v>
      </c>
      <c r="H206" s="185">
        <f>D206*E206*G206</f>
        <v>0</v>
      </c>
      <c r="I206" s="186">
        <f t="shared" ref="I206:I207" si="61">P206*Q206</f>
        <v>0</v>
      </c>
      <c r="J206" s="187">
        <f>D206*E206*I206</f>
        <v>0</v>
      </c>
      <c r="K206" s="187">
        <f>H206+J206</f>
        <v>0</v>
      </c>
      <c r="L206" s="209"/>
      <c r="M206" s="218"/>
      <c r="N206" s="218"/>
      <c r="O206" s="293"/>
      <c r="P206" s="218"/>
      <c r="Q206" s="218"/>
    </row>
    <row r="207" spans="1:17" ht="22.5" customHeight="1" outlineLevel="2">
      <c r="A207" s="205"/>
      <c r="B207" s="219" t="s">
        <v>24</v>
      </c>
      <c r="C207" s="220"/>
      <c r="D207" s="227"/>
      <c r="E207" s="228"/>
      <c r="F207" s="226" t="s">
        <v>76</v>
      </c>
      <c r="G207" s="301">
        <f t="shared" si="60"/>
        <v>0</v>
      </c>
      <c r="H207" s="185">
        <f>D207*E207*G207</f>
        <v>0</v>
      </c>
      <c r="I207" s="186">
        <f t="shared" si="61"/>
        <v>0</v>
      </c>
      <c r="J207" s="187">
        <f>D207*E207*I207</f>
        <v>0</v>
      </c>
      <c r="K207" s="187">
        <f>H207+J207</f>
        <v>0</v>
      </c>
      <c r="L207" s="209"/>
      <c r="M207" s="218"/>
      <c r="N207" s="218"/>
      <c r="O207" s="293"/>
      <c r="P207" s="218"/>
      <c r="Q207" s="218"/>
    </row>
    <row r="208" spans="1:17" ht="22.5" customHeight="1" outlineLevel="2">
      <c r="A208" s="205"/>
      <c r="B208" s="614" t="s">
        <v>161</v>
      </c>
      <c r="C208" s="615"/>
      <c r="D208" s="209"/>
      <c r="E208" s="210"/>
      <c r="F208" s="172"/>
      <c r="G208" s="184"/>
      <c r="H208" s="185"/>
      <c r="I208" s="186"/>
      <c r="J208" s="187"/>
      <c r="K208" s="187"/>
      <c r="L208" s="209"/>
      <c r="M208" s="218" t="s">
        <v>202</v>
      </c>
      <c r="N208" s="218" t="s">
        <v>198</v>
      </c>
      <c r="O208" s="293"/>
      <c r="P208" s="218" t="s">
        <v>202</v>
      </c>
      <c r="Q208" s="218" t="s">
        <v>198</v>
      </c>
    </row>
    <row r="209" spans="1:17" ht="22.5" customHeight="1" outlineLevel="2">
      <c r="A209" s="205"/>
      <c r="B209" s="219" t="s">
        <v>20</v>
      </c>
      <c r="C209" s="220"/>
      <c r="D209" s="227"/>
      <c r="E209" s="228"/>
      <c r="F209" s="196" t="s">
        <v>73</v>
      </c>
      <c r="G209" s="229"/>
      <c r="H209" s="185">
        <f>D209*E209*G209</f>
        <v>0</v>
      </c>
      <c r="I209" s="230"/>
      <c r="J209" s="187">
        <f>D209*E209*I209</f>
        <v>0</v>
      </c>
      <c r="K209" s="187">
        <f>H209+J209</f>
        <v>0</v>
      </c>
      <c r="L209" s="209"/>
      <c r="M209" s="223"/>
      <c r="N209" s="223"/>
      <c r="O209" s="294"/>
      <c r="P209" s="223"/>
      <c r="Q209" s="223"/>
    </row>
    <row r="210" spans="1:17" ht="22.5" customHeight="1" outlineLevel="2">
      <c r="A210" s="205"/>
      <c r="B210" s="219" t="s">
        <v>22</v>
      </c>
      <c r="C210" s="220"/>
      <c r="D210" s="227"/>
      <c r="E210" s="228"/>
      <c r="F210" s="196" t="s">
        <v>74</v>
      </c>
      <c r="G210" s="301">
        <f t="shared" ref="G210:G212" si="62">M210*N210</f>
        <v>0</v>
      </c>
      <c r="H210" s="185">
        <f>D210*E210*G210</f>
        <v>0</v>
      </c>
      <c r="I210" s="186">
        <f>P210*Q210</f>
        <v>0</v>
      </c>
      <c r="J210" s="187">
        <f>D210*E210*I210</f>
        <v>0</v>
      </c>
      <c r="K210" s="187">
        <f>H210+J210</f>
        <v>0</v>
      </c>
      <c r="L210" s="209"/>
      <c r="M210" s="218"/>
      <c r="N210" s="218"/>
      <c r="O210" s="293"/>
      <c r="P210" s="218"/>
      <c r="Q210" s="218"/>
    </row>
    <row r="211" spans="1:17" ht="22.5" customHeight="1" outlineLevel="2">
      <c r="A211" s="205"/>
      <c r="B211" s="219" t="s">
        <v>23</v>
      </c>
      <c r="C211" s="220"/>
      <c r="D211" s="227"/>
      <c r="E211" s="228"/>
      <c r="F211" s="196" t="s">
        <v>75</v>
      </c>
      <c r="G211" s="301">
        <f t="shared" si="62"/>
        <v>0</v>
      </c>
      <c r="H211" s="185">
        <f>D211*E211*G211</f>
        <v>0</v>
      </c>
      <c r="I211" s="186">
        <f t="shared" ref="I211:I212" si="63">P211*Q211</f>
        <v>0</v>
      </c>
      <c r="J211" s="187">
        <f>D211*E211*I211</f>
        <v>0</v>
      </c>
      <c r="K211" s="187">
        <f>H211+J211</f>
        <v>0</v>
      </c>
      <c r="L211" s="209"/>
      <c r="M211" s="218"/>
      <c r="N211" s="218"/>
      <c r="O211" s="293"/>
      <c r="P211" s="218"/>
      <c r="Q211" s="218"/>
    </row>
    <row r="212" spans="1:17" ht="22.5" customHeight="1" outlineLevel="2">
      <c r="A212" s="205"/>
      <c r="B212" s="219" t="s">
        <v>24</v>
      </c>
      <c r="C212" s="220"/>
      <c r="D212" s="227"/>
      <c r="E212" s="228"/>
      <c r="F212" s="226" t="s">
        <v>76</v>
      </c>
      <c r="G212" s="301">
        <f t="shared" si="62"/>
        <v>0</v>
      </c>
      <c r="H212" s="185">
        <f>D212*E212*G212</f>
        <v>0</v>
      </c>
      <c r="I212" s="186">
        <f t="shared" si="63"/>
        <v>0</v>
      </c>
      <c r="J212" s="187">
        <f>D212*E212*I212</f>
        <v>0</v>
      </c>
      <c r="K212" s="187">
        <f>H212+J212</f>
        <v>0</v>
      </c>
      <c r="L212" s="209"/>
      <c r="M212" s="218"/>
      <c r="N212" s="218"/>
      <c r="O212" s="293"/>
      <c r="P212" s="218"/>
      <c r="Q212" s="218"/>
    </row>
    <row r="213" spans="1:17" ht="22.5" customHeight="1" outlineLevel="2">
      <c r="A213" s="205"/>
      <c r="B213" s="614" t="s">
        <v>161</v>
      </c>
      <c r="C213" s="615"/>
      <c r="D213" s="209"/>
      <c r="E213" s="210"/>
      <c r="F213" s="172"/>
      <c r="G213" s="184"/>
      <c r="H213" s="185"/>
      <c r="I213" s="186"/>
      <c r="J213" s="187"/>
      <c r="K213" s="187"/>
      <c r="L213" s="209"/>
      <c r="M213" s="218" t="s">
        <v>202</v>
      </c>
      <c r="N213" s="218" t="s">
        <v>198</v>
      </c>
      <c r="O213" s="293"/>
      <c r="P213" s="218" t="s">
        <v>202</v>
      </c>
      <c r="Q213" s="218" t="s">
        <v>198</v>
      </c>
    </row>
    <row r="214" spans="1:17" ht="22.5" customHeight="1" outlineLevel="2">
      <c r="A214" s="205"/>
      <c r="B214" s="219" t="s">
        <v>20</v>
      </c>
      <c r="C214" s="220"/>
      <c r="D214" s="227"/>
      <c r="E214" s="228"/>
      <c r="F214" s="196" t="s">
        <v>73</v>
      </c>
      <c r="G214" s="229"/>
      <c r="H214" s="185">
        <f>D214*E214*G214</f>
        <v>0</v>
      </c>
      <c r="I214" s="230"/>
      <c r="J214" s="187">
        <f>D214*E214*I214</f>
        <v>0</v>
      </c>
      <c r="K214" s="187">
        <f>H214+J214</f>
        <v>0</v>
      </c>
      <c r="L214" s="209"/>
      <c r="M214" s="223"/>
      <c r="N214" s="223"/>
      <c r="O214" s="294"/>
      <c r="P214" s="223"/>
      <c r="Q214" s="223"/>
    </row>
    <row r="215" spans="1:17" ht="22.5" customHeight="1" outlineLevel="2">
      <c r="A215" s="205"/>
      <c r="B215" s="219" t="s">
        <v>22</v>
      </c>
      <c r="C215" s="220"/>
      <c r="D215" s="227"/>
      <c r="E215" s="228"/>
      <c r="F215" s="196" t="s">
        <v>74</v>
      </c>
      <c r="G215" s="301">
        <f t="shared" ref="G215:G217" si="64">M215*N215</f>
        <v>0</v>
      </c>
      <c r="H215" s="185">
        <f>D215*E215*G215</f>
        <v>0</v>
      </c>
      <c r="I215" s="186">
        <f>P215*Q215</f>
        <v>0</v>
      </c>
      <c r="J215" s="187">
        <f>D215*E215*I215</f>
        <v>0</v>
      </c>
      <c r="K215" s="187">
        <f>H215+J215</f>
        <v>0</v>
      </c>
      <c r="L215" s="209"/>
      <c r="M215" s="218"/>
      <c r="N215" s="218"/>
      <c r="O215" s="293"/>
      <c r="P215" s="218"/>
      <c r="Q215" s="218"/>
    </row>
    <row r="216" spans="1:17" ht="22.5" customHeight="1" outlineLevel="2">
      <c r="A216" s="205"/>
      <c r="B216" s="219" t="s">
        <v>23</v>
      </c>
      <c r="C216" s="220"/>
      <c r="D216" s="227"/>
      <c r="E216" s="228"/>
      <c r="F216" s="196" t="s">
        <v>75</v>
      </c>
      <c r="G216" s="301">
        <f t="shared" si="64"/>
        <v>0</v>
      </c>
      <c r="H216" s="185">
        <f>D216*E216*G216</f>
        <v>0</v>
      </c>
      <c r="I216" s="186">
        <f t="shared" ref="I216:I217" si="65">P216*Q216</f>
        <v>0</v>
      </c>
      <c r="J216" s="187">
        <f>D216*E216*I216</f>
        <v>0</v>
      </c>
      <c r="K216" s="187">
        <f>H216+J216</f>
        <v>0</v>
      </c>
      <c r="L216" s="209"/>
      <c r="M216" s="218"/>
      <c r="N216" s="218"/>
      <c r="O216" s="293"/>
      <c r="P216" s="218"/>
      <c r="Q216" s="218"/>
    </row>
    <row r="217" spans="1:17" ht="22.5" customHeight="1" outlineLevel="2">
      <c r="A217" s="205"/>
      <c r="B217" s="219" t="s">
        <v>24</v>
      </c>
      <c r="C217" s="220"/>
      <c r="D217" s="227"/>
      <c r="E217" s="228"/>
      <c r="F217" s="226" t="s">
        <v>76</v>
      </c>
      <c r="G217" s="301">
        <f t="shared" si="64"/>
        <v>0</v>
      </c>
      <c r="H217" s="185">
        <f>D217*E217*G217</f>
        <v>0</v>
      </c>
      <c r="I217" s="186">
        <f t="shared" si="65"/>
        <v>0</v>
      </c>
      <c r="J217" s="187">
        <f>D217*E217*I217</f>
        <v>0</v>
      </c>
      <c r="K217" s="187">
        <f>H217+J217</f>
        <v>0</v>
      </c>
      <c r="L217" s="209"/>
      <c r="M217" s="218"/>
      <c r="N217" s="218"/>
      <c r="O217" s="293"/>
      <c r="P217" s="218"/>
      <c r="Q217" s="218"/>
    </row>
    <row r="218" spans="1:17" ht="22.5" customHeight="1" outlineLevel="2">
      <c r="A218" s="205"/>
      <c r="B218" s="614" t="s">
        <v>161</v>
      </c>
      <c r="C218" s="615"/>
      <c r="D218" s="209"/>
      <c r="E218" s="210"/>
      <c r="F218" s="172"/>
      <c r="G218" s="184"/>
      <c r="H218" s="185"/>
      <c r="I218" s="186"/>
      <c r="J218" s="187"/>
      <c r="K218" s="187"/>
      <c r="L218" s="209"/>
      <c r="M218" s="218" t="s">
        <v>202</v>
      </c>
      <c r="N218" s="218" t="s">
        <v>198</v>
      </c>
      <c r="O218" s="293"/>
      <c r="P218" s="218" t="s">
        <v>202</v>
      </c>
      <c r="Q218" s="218" t="s">
        <v>198</v>
      </c>
    </row>
    <row r="219" spans="1:17" ht="22.5" customHeight="1" outlineLevel="2">
      <c r="A219" s="205"/>
      <c r="B219" s="219" t="s">
        <v>20</v>
      </c>
      <c r="C219" s="220"/>
      <c r="D219" s="227"/>
      <c r="E219" s="228"/>
      <c r="F219" s="196" t="s">
        <v>73</v>
      </c>
      <c r="G219" s="229"/>
      <c r="H219" s="185">
        <f>D219*E219*G219</f>
        <v>0</v>
      </c>
      <c r="I219" s="230"/>
      <c r="J219" s="187">
        <f>D219*E219*I219</f>
        <v>0</v>
      </c>
      <c r="K219" s="187">
        <f>H219+J219</f>
        <v>0</v>
      </c>
      <c r="L219" s="209"/>
      <c r="M219" s="223"/>
      <c r="N219" s="223"/>
      <c r="O219" s="294"/>
      <c r="P219" s="223"/>
      <c r="Q219" s="223"/>
    </row>
    <row r="220" spans="1:17" ht="22.5" customHeight="1" outlineLevel="2">
      <c r="A220" s="205"/>
      <c r="B220" s="219" t="s">
        <v>22</v>
      </c>
      <c r="C220" s="220"/>
      <c r="D220" s="227"/>
      <c r="E220" s="228"/>
      <c r="F220" s="196" t="s">
        <v>74</v>
      </c>
      <c r="G220" s="301">
        <f t="shared" ref="G220:G222" si="66">M220*N220</f>
        <v>0</v>
      </c>
      <c r="H220" s="185">
        <f>D220*E220*G220</f>
        <v>0</v>
      </c>
      <c r="I220" s="186">
        <f>P220*Q220</f>
        <v>0</v>
      </c>
      <c r="J220" s="187">
        <f>D220*E220*I220</f>
        <v>0</v>
      </c>
      <c r="K220" s="187">
        <f>H220+J220</f>
        <v>0</v>
      </c>
      <c r="L220" s="209"/>
      <c r="M220" s="218"/>
      <c r="N220" s="218"/>
      <c r="O220" s="293"/>
      <c r="P220" s="218"/>
      <c r="Q220" s="218"/>
    </row>
    <row r="221" spans="1:17" ht="22.5" customHeight="1" outlineLevel="2">
      <c r="A221" s="205"/>
      <c r="B221" s="219" t="s">
        <v>23</v>
      </c>
      <c r="C221" s="220"/>
      <c r="D221" s="227"/>
      <c r="E221" s="228"/>
      <c r="F221" s="196" t="s">
        <v>75</v>
      </c>
      <c r="G221" s="301">
        <f t="shared" si="66"/>
        <v>0</v>
      </c>
      <c r="H221" s="185">
        <f>D221*E221*G221</f>
        <v>0</v>
      </c>
      <c r="I221" s="186">
        <f t="shared" ref="I221:I222" si="67">P221*Q221</f>
        <v>0</v>
      </c>
      <c r="J221" s="187">
        <f>D221*E221*I221</f>
        <v>0</v>
      </c>
      <c r="K221" s="187">
        <f>H221+J221</f>
        <v>0</v>
      </c>
      <c r="L221" s="209"/>
      <c r="M221" s="218"/>
      <c r="N221" s="218"/>
      <c r="O221" s="293"/>
      <c r="P221" s="218"/>
      <c r="Q221" s="218"/>
    </row>
    <row r="222" spans="1:17" ht="22.5" customHeight="1" outlineLevel="2">
      <c r="A222" s="205"/>
      <c r="B222" s="219" t="s">
        <v>24</v>
      </c>
      <c r="C222" s="220"/>
      <c r="D222" s="227"/>
      <c r="E222" s="228"/>
      <c r="F222" s="226" t="s">
        <v>76</v>
      </c>
      <c r="G222" s="301">
        <f t="shared" si="66"/>
        <v>0</v>
      </c>
      <c r="H222" s="185">
        <f>D222*E222*G222</f>
        <v>0</v>
      </c>
      <c r="I222" s="186">
        <f t="shared" si="67"/>
        <v>0</v>
      </c>
      <c r="J222" s="187">
        <f>D222*E222*I222</f>
        <v>0</v>
      </c>
      <c r="K222" s="187">
        <f>H222+J222</f>
        <v>0</v>
      </c>
      <c r="L222" s="209"/>
      <c r="M222" s="218"/>
      <c r="N222" s="218"/>
      <c r="O222" s="293"/>
      <c r="P222" s="218"/>
      <c r="Q222" s="218"/>
    </row>
    <row r="223" spans="1:17" ht="22.5" customHeight="1" outlineLevel="2">
      <c r="A223" s="205"/>
      <c r="B223" s="614" t="s">
        <v>161</v>
      </c>
      <c r="C223" s="615"/>
      <c r="D223" s="209"/>
      <c r="E223" s="210"/>
      <c r="F223" s="172"/>
      <c r="G223" s="184"/>
      <c r="H223" s="185"/>
      <c r="I223" s="186"/>
      <c r="J223" s="187"/>
      <c r="K223" s="187"/>
      <c r="L223" s="209"/>
      <c r="M223" s="218" t="s">
        <v>202</v>
      </c>
      <c r="N223" s="218" t="s">
        <v>198</v>
      </c>
      <c r="O223" s="293"/>
      <c r="P223" s="218" t="s">
        <v>202</v>
      </c>
      <c r="Q223" s="218" t="s">
        <v>198</v>
      </c>
    </row>
    <row r="224" spans="1:17" ht="22.5" customHeight="1" outlineLevel="2">
      <c r="A224" s="205"/>
      <c r="B224" s="219" t="s">
        <v>20</v>
      </c>
      <c r="C224" s="220"/>
      <c r="D224" s="227"/>
      <c r="E224" s="228"/>
      <c r="F224" s="196" t="s">
        <v>73</v>
      </c>
      <c r="G224" s="229"/>
      <c r="H224" s="185">
        <f>D224*E224*G224</f>
        <v>0</v>
      </c>
      <c r="I224" s="230"/>
      <c r="J224" s="187">
        <f>D224*E224*I224</f>
        <v>0</v>
      </c>
      <c r="K224" s="187">
        <f>H224+J224</f>
        <v>0</v>
      </c>
      <c r="L224" s="209"/>
      <c r="M224" s="223"/>
      <c r="N224" s="223"/>
      <c r="O224" s="294"/>
      <c r="P224" s="223"/>
      <c r="Q224" s="223"/>
    </row>
    <row r="225" spans="1:17" ht="22.5" customHeight="1" outlineLevel="2">
      <c r="A225" s="205"/>
      <c r="B225" s="219" t="s">
        <v>22</v>
      </c>
      <c r="C225" s="220"/>
      <c r="D225" s="227"/>
      <c r="E225" s="228"/>
      <c r="F225" s="196" t="s">
        <v>74</v>
      </c>
      <c r="G225" s="301">
        <f t="shared" ref="G225:G227" si="68">M225*N225</f>
        <v>0</v>
      </c>
      <c r="H225" s="185">
        <f>D225*E225*G225</f>
        <v>0</v>
      </c>
      <c r="I225" s="186">
        <f>P225*Q225</f>
        <v>0</v>
      </c>
      <c r="J225" s="187">
        <f>D225*E225*I225</f>
        <v>0</v>
      </c>
      <c r="K225" s="187">
        <f>H225+J225</f>
        <v>0</v>
      </c>
      <c r="L225" s="209"/>
      <c r="M225" s="218"/>
      <c r="N225" s="218"/>
      <c r="O225" s="293"/>
      <c r="P225" s="218"/>
      <c r="Q225" s="218"/>
    </row>
    <row r="226" spans="1:17" ht="22.5" customHeight="1" outlineLevel="2">
      <c r="A226" s="205"/>
      <c r="B226" s="219" t="s">
        <v>23</v>
      </c>
      <c r="C226" s="220"/>
      <c r="D226" s="227"/>
      <c r="E226" s="228"/>
      <c r="F226" s="196" t="s">
        <v>75</v>
      </c>
      <c r="G226" s="301">
        <f t="shared" si="68"/>
        <v>0</v>
      </c>
      <c r="H226" s="185">
        <f>D226*E226*G226</f>
        <v>0</v>
      </c>
      <c r="I226" s="186">
        <f t="shared" ref="I226:I227" si="69">P226*Q226</f>
        <v>0</v>
      </c>
      <c r="J226" s="187">
        <f>D226*E226*I226</f>
        <v>0</v>
      </c>
      <c r="K226" s="187">
        <f>H226+J226</f>
        <v>0</v>
      </c>
      <c r="L226" s="209"/>
      <c r="M226" s="218"/>
      <c r="N226" s="218"/>
      <c r="O226" s="293"/>
      <c r="P226" s="218"/>
      <c r="Q226" s="218"/>
    </row>
    <row r="227" spans="1:17" ht="22.5" customHeight="1" outlineLevel="2">
      <c r="A227" s="205"/>
      <c r="B227" s="219" t="s">
        <v>24</v>
      </c>
      <c r="C227" s="220"/>
      <c r="D227" s="227"/>
      <c r="E227" s="228"/>
      <c r="F227" s="226" t="s">
        <v>76</v>
      </c>
      <c r="G227" s="301">
        <f t="shared" si="68"/>
        <v>0</v>
      </c>
      <c r="H227" s="185">
        <f>D227*E227*G227</f>
        <v>0</v>
      </c>
      <c r="I227" s="186">
        <f t="shared" si="69"/>
        <v>0</v>
      </c>
      <c r="J227" s="187">
        <f>D227*E227*I227</f>
        <v>0</v>
      </c>
      <c r="K227" s="187">
        <f>H227+J227</f>
        <v>0</v>
      </c>
      <c r="L227" s="209"/>
      <c r="M227" s="218"/>
      <c r="N227" s="218"/>
      <c r="O227" s="293"/>
      <c r="P227" s="218"/>
      <c r="Q227" s="218"/>
    </row>
    <row r="228" spans="1:17" ht="22.5" customHeight="1" outlineLevel="2">
      <c r="A228" s="205"/>
      <c r="B228" s="614" t="s">
        <v>161</v>
      </c>
      <c r="C228" s="615"/>
      <c r="D228" s="209"/>
      <c r="E228" s="210"/>
      <c r="F228" s="172"/>
      <c r="G228" s="184"/>
      <c r="H228" s="185"/>
      <c r="I228" s="186"/>
      <c r="J228" s="187"/>
      <c r="K228" s="187"/>
      <c r="L228" s="209"/>
      <c r="M228" s="218" t="s">
        <v>202</v>
      </c>
      <c r="N228" s="218" t="s">
        <v>198</v>
      </c>
      <c r="O228" s="293"/>
      <c r="P228" s="218" t="s">
        <v>202</v>
      </c>
      <c r="Q228" s="218" t="s">
        <v>198</v>
      </c>
    </row>
    <row r="229" spans="1:17" ht="22.5" customHeight="1" outlineLevel="2">
      <c r="A229" s="205"/>
      <c r="B229" s="219" t="s">
        <v>20</v>
      </c>
      <c r="C229" s="220"/>
      <c r="D229" s="227"/>
      <c r="E229" s="228"/>
      <c r="F229" s="196" t="s">
        <v>73</v>
      </c>
      <c r="G229" s="229"/>
      <c r="H229" s="185">
        <f>D229*E229*G229</f>
        <v>0</v>
      </c>
      <c r="I229" s="230"/>
      <c r="J229" s="187">
        <f>D229*E229*I229</f>
        <v>0</v>
      </c>
      <c r="K229" s="187">
        <f>H229+J229</f>
        <v>0</v>
      </c>
      <c r="L229" s="209"/>
      <c r="M229" s="223"/>
      <c r="N229" s="223"/>
      <c r="O229" s="294"/>
      <c r="P229" s="223"/>
      <c r="Q229" s="223"/>
    </row>
    <row r="230" spans="1:17" ht="22.5" customHeight="1" outlineLevel="2">
      <c r="A230" s="205"/>
      <c r="B230" s="219" t="s">
        <v>22</v>
      </c>
      <c r="C230" s="220"/>
      <c r="D230" s="227"/>
      <c r="E230" s="228"/>
      <c r="F230" s="196" t="s">
        <v>74</v>
      </c>
      <c r="G230" s="301">
        <f t="shared" ref="G230:G232" si="70">M230*N230</f>
        <v>0</v>
      </c>
      <c r="H230" s="185">
        <f>D230*E230*G230</f>
        <v>0</v>
      </c>
      <c r="I230" s="186">
        <f>P230*Q230</f>
        <v>0</v>
      </c>
      <c r="J230" s="187">
        <f>D230*E230*I230</f>
        <v>0</v>
      </c>
      <c r="K230" s="187">
        <f>H230+J230</f>
        <v>0</v>
      </c>
      <c r="L230" s="209"/>
      <c r="M230" s="218"/>
      <c r="N230" s="218"/>
      <c r="O230" s="293"/>
      <c r="P230" s="218"/>
      <c r="Q230" s="218"/>
    </row>
    <row r="231" spans="1:17" ht="22.5" customHeight="1" outlineLevel="2">
      <c r="A231" s="205"/>
      <c r="B231" s="219" t="s">
        <v>23</v>
      </c>
      <c r="C231" s="220"/>
      <c r="D231" s="227"/>
      <c r="E231" s="228"/>
      <c r="F231" s="196" t="s">
        <v>75</v>
      </c>
      <c r="G231" s="301">
        <f t="shared" si="70"/>
        <v>0</v>
      </c>
      <c r="H231" s="185">
        <f>D231*E231*G231</f>
        <v>0</v>
      </c>
      <c r="I231" s="186">
        <f t="shared" ref="I231:I232" si="71">P231*Q231</f>
        <v>0</v>
      </c>
      <c r="J231" s="187">
        <f>D231*E231*I231</f>
        <v>0</v>
      </c>
      <c r="K231" s="187">
        <f>H231+J231</f>
        <v>0</v>
      </c>
      <c r="L231" s="209"/>
      <c r="M231" s="218"/>
      <c r="N231" s="218"/>
      <c r="O231" s="293"/>
      <c r="P231" s="218"/>
      <c r="Q231" s="218"/>
    </row>
    <row r="232" spans="1:17" ht="22.5" customHeight="1" outlineLevel="2">
      <c r="A232" s="205"/>
      <c r="B232" s="219" t="s">
        <v>24</v>
      </c>
      <c r="C232" s="220"/>
      <c r="D232" s="227"/>
      <c r="E232" s="228"/>
      <c r="F232" s="226" t="s">
        <v>76</v>
      </c>
      <c r="G232" s="301">
        <f t="shared" si="70"/>
        <v>0</v>
      </c>
      <c r="H232" s="185">
        <f>D232*E232*G232</f>
        <v>0</v>
      </c>
      <c r="I232" s="186">
        <f t="shared" si="71"/>
        <v>0</v>
      </c>
      <c r="J232" s="187">
        <f>D232*E232*I232</f>
        <v>0</v>
      </c>
      <c r="K232" s="187">
        <f>H232+J232</f>
        <v>0</v>
      </c>
      <c r="L232" s="209"/>
      <c r="M232" s="218"/>
      <c r="N232" s="218"/>
      <c r="O232" s="293"/>
      <c r="P232" s="218"/>
      <c r="Q232" s="218"/>
    </row>
    <row r="233" spans="1:17" s="236" customFormat="1" ht="14.1" customHeight="1">
      <c r="A233" s="174" t="s">
        <v>29</v>
      </c>
      <c r="B233" s="171"/>
      <c r="C233" s="174"/>
      <c r="D233" s="231"/>
      <c r="E233" s="232"/>
      <c r="F233" s="182"/>
      <c r="G233" s="233"/>
      <c r="H233" s="207">
        <f>SUM(H64:H232)</f>
        <v>81700</v>
      </c>
      <c r="I233" s="234"/>
      <c r="J233" s="207">
        <f>SUM(J64:J232)</f>
        <v>0</v>
      </c>
      <c r="K233" s="207">
        <f>SUM(K64:K232)</f>
        <v>81700</v>
      </c>
      <c r="L233" s="231"/>
      <c r="M233" s="235"/>
      <c r="N233" s="235"/>
      <c r="O233" s="235"/>
      <c r="P233" s="235"/>
    </row>
    <row r="234" spans="1:17" s="236" customFormat="1" ht="14.1" customHeight="1">
      <c r="A234" s="174"/>
      <c r="B234" s="171"/>
      <c r="C234" s="174"/>
      <c r="D234" s="231"/>
      <c r="E234" s="232"/>
      <c r="F234" s="182"/>
      <c r="G234" s="233"/>
      <c r="H234" s="207"/>
      <c r="I234" s="234"/>
      <c r="J234" s="208"/>
      <c r="K234" s="208"/>
      <c r="L234" s="231"/>
      <c r="M234" s="235"/>
      <c r="N234" s="235"/>
      <c r="O234" s="235"/>
      <c r="P234" s="235"/>
    </row>
    <row r="235" spans="1:17" s="236" customFormat="1" ht="14.1" customHeight="1">
      <c r="A235" s="237" t="s">
        <v>30</v>
      </c>
      <c r="B235" s="237" t="s">
        <v>129</v>
      </c>
      <c r="C235" s="237"/>
      <c r="D235" s="211" t="s">
        <v>14</v>
      </c>
      <c r="E235" s="176" t="s">
        <v>15</v>
      </c>
      <c r="F235" s="238"/>
      <c r="G235" s="239"/>
      <c r="H235" s="185"/>
      <c r="I235" s="240"/>
      <c r="J235" s="187"/>
      <c r="K235" s="187"/>
      <c r="L235" s="209"/>
      <c r="M235" s="235"/>
      <c r="N235" s="235"/>
      <c r="O235" s="235"/>
      <c r="P235" s="235"/>
    </row>
    <row r="236" spans="1:17" ht="14.1" customHeight="1">
      <c r="A236" s="181" t="s">
        <v>19</v>
      </c>
      <c r="B236" s="171" t="s">
        <v>102</v>
      </c>
      <c r="C236" s="174"/>
      <c r="D236" s="231"/>
      <c r="E236" s="183"/>
      <c r="F236" s="182"/>
      <c r="G236" s="184"/>
      <c r="H236" s="185"/>
      <c r="I236" s="186"/>
      <c r="J236" s="187"/>
      <c r="K236" s="187"/>
      <c r="L236" s="209"/>
      <c r="M236" s="154"/>
      <c r="N236" s="154"/>
      <c r="O236" s="154"/>
      <c r="P236" s="154"/>
    </row>
    <row r="237" spans="1:17" s="236" customFormat="1" ht="14.1" customHeight="1">
      <c r="A237" s="205"/>
      <c r="B237" s="241" t="s">
        <v>108</v>
      </c>
      <c r="C237" s="242" t="s">
        <v>106</v>
      </c>
      <c r="D237" s="243">
        <f>500*4</f>
        <v>2000</v>
      </c>
      <c r="E237" s="244">
        <v>1</v>
      </c>
      <c r="F237" s="245" t="s">
        <v>32</v>
      </c>
      <c r="G237" s="246">
        <v>2</v>
      </c>
      <c r="H237" s="185"/>
      <c r="I237" s="198"/>
      <c r="J237" s="187"/>
      <c r="K237" s="187"/>
      <c r="L237" s="209"/>
      <c r="M237" s="235"/>
      <c r="N237" s="235"/>
      <c r="O237" s="235"/>
      <c r="P237" s="235"/>
    </row>
    <row r="238" spans="1:17" s="236" customFormat="1" ht="48.75" customHeight="1">
      <c r="A238" s="205"/>
      <c r="B238" s="614" t="s">
        <v>185</v>
      </c>
      <c r="C238" s="615"/>
      <c r="D238" s="209"/>
      <c r="E238" s="210"/>
      <c r="F238" s="172"/>
      <c r="G238" s="184"/>
      <c r="H238" s="185"/>
      <c r="I238" s="186"/>
      <c r="J238" s="187"/>
      <c r="K238" s="187"/>
      <c r="L238" s="209"/>
      <c r="M238" s="235"/>
      <c r="N238" s="235"/>
      <c r="O238" s="235"/>
      <c r="P238" s="235"/>
    </row>
    <row r="239" spans="1:17" s="236" customFormat="1" ht="14.1" customHeight="1">
      <c r="A239" s="205"/>
      <c r="B239" s="219" t="s">
        <v>20</v>
      </c>
      <c r="C239" s="220" t="s">
        <v>135</v>
      </c>
      <c r="D239" s="221">
        <v>700</v>
      </c>
      <c r="E239" s="222">
        <v>1</v>
      </c>
      <c r="F239" s="196" t="s">
        <v>73</v>
      </c>
      <c r="G239" s="197"/>
      <c r="H239" s="185">
        <f>D239*E239*G239</f>
        <v>0</v>
      </c>
      <c r="I239" s="198">
        <v>2</v>
      </c>
      <c r="J239" s="187">
        <f>D239*E239*I239</f>
        <v>1400</v>
      </c>
      <c r="K239" s="187">
        <f>H239+J239</f>
        <v>1400</v>
      </c>
      <c r="L239" s="209"/>
      <c r="M239" s="235"/>
      <c r="N239" s="235"/>
      <c r="O239" s="235"/>
      <c r="P239" s="235"/>
    </row>
    <row r="240" spans="1:17" s="236" customFormat="1" ht="14.1" customHeight="1">
      <c r="A240" s="205"/>
      <c r="B240" s="219" t="s">
        <v>22</v>
      </c>
      <c r="C240" s="220" t="s">
        <v>136</v>
      </c>
      <c r="D240" s="221">
        <f>400*4</f>
        <v>1600</v>
      </c>
      <c r="E240" s="222">
        <v>1</v>
      </c>
      <c r="F240" s="196" t="s">
        <v>74</v>
      </c>
      <c r="G240" s="197"/>
      <c r="H240" s="185">
        <f>D240*E240*G240</f>
        <v>0</v>
      </c>
      <c r="I240" s="198">
        <v>2</v>
      </c>
      <c r="J240" s="187">
        <f>D240*E240*I240</f>
        <v>3200</v>
      </c>
      <c r="K240" s="187">
        <f>H240+J240</f>
        <v>3200</v>
      </c>
      <c r="L240" s="209"/>
      <c r="M240" s="235"/>
      <c r="N240" s="235"/>
      <c r="O240" s="235"/>
      <c r="P240" s="235"/>
    </row>
    <row r="241" spans="1:16" s="236" customFormat="1" ht="14.1" customHeight="1">
      <c r="A241" s="205"/>
      <c r="B241" s="219" t="s">
        <v>23</v>
      </c>
      <c r="C241" s="220" t="s">
        <v>148</v>
      </c>
      <c r="D241" s="224">
        <f>300*5</f>
        <v>1500</v>
      </c>
      <c r="E241" s="222">
        <v>1</v>
      </c>
      <c r="F241" s="196" t="s">
        <v>75</v>
      </c>
      <c r="G241" s="197"/>
      <c r="H241" s="185">
        <f>D241*E241*G241</f>
        <v>0</v>
      </c>
      <c r="I241" s="198">
        <v>2</v>
      </c>
      <c r="J241" s="187">
        <f>D241*E241*I241</f>
        <v>3000</v>
      </c>
      <c r="K241" s="187">
        <f>H241+J241</f>
        <v>3000</v>
      </c>
      <c r="L241" s="209"/>
      <c r="M241" s="235"/>
      <c r="N241" s="235"/>
      <c r="O241" s="235"/>
      <c r="P241" s="235"/>
    </row>
    <row r="242" spans="1:16" s="236" customFormat="1" ht="21.75" customHeight="1">
      <c r="A242" s="205"/>
      <c r="B242" s="219" t="s">
        <v>24</v>
      </c>
      <c r="C242" s="220" t="s">
        <v>176</v>
      </c>
      <c r="D242" s="221">
        <v>200</v>
      </c>
      <c r="E242" s="222">
        <v>1</v>
      </c>
      <c r="F242" s="226" t="s">
        <v>76</v>
      </c>
      <c r="G242" s="197"/>
      <c r="H242" s="185">
        <f>D242*E242*G242</f>
        <v>0</v>
      </c>
      <c r="I242" s="198">
        <v>2</v>
      </c>
      <c r="J242" s="187">
        <f>D242*E242*I242</f>
        <v>400</v>
      </c>
      <c r="K242" s="187">
        <f>H242+J242</f>
        <v>400</v>
      </c>
      <c r="L242" s="209"/>
      <c r="M242" s="235"/>
      <c r="N242" s="235"/>
      <c r="O242" s="235"/>
      <c r="P242" s="235"/>
    </row>
    <row r="243" spans="1:16" s="236" customFormat="1" ht="33.75" customHeight="1">
      <c r="A243" s="205"/>
      <c r="B243" s="614" t="s">
        <v>161</v>
      </c>
      <c r="C243" s="615"/>
      <c r="D243" s="209"/>
      <c r="E243" s="210"/>
      <c r="F243" s="172"/>
      <c r="G243" s="184"/>
      <c r="H243" s="185"/>
      <c r="I243" s="186"/>
      <c r="J243" s="187"/>
      <c r="K243" s="187"/>
      <c r="L243" s="209"/>
      <c r="M243" s="235"/>
      <c r="N243" s="235"/>
      <c r="O243" s="235"/>
      <c r="P243" s="235"/>
    </row>
    <row r="244" spans="1:16" s="236" customFormat="1" ht="14.1" customHeight="1">
      <c r="A244" s="205"/>
      <c r="B244" s="219" t="s">
        <v>20</v>
      </c>
      <c r="C244" s="220"/>
      <c r="D244" s="221"/>
      <c r="E244" s="222"/>
      <c r="F244" s="196" t="s">
        <v>73</v>
      </c>
      <c r="G244" s="197"/>
      <c r="H244" s="185">
        <f>D244*E244*G244</f>
        <v>0</v>
      </c>
      <c r="I244" s="198"/>
      <c r="J244" s="187">
        <f>D244*E244*I244</f>
        <v>0</v>
      </c>
      <c r="K244" s="187">
        <f>H244+J244</f>
        <v>0</v>
      </c>
      <c r="L244" s="209"/>
      <c r="M244" s="235"/>
      <c r="N244" s="235"/>
      <c r="O244" s="235"/>
      <c r="P244" s="235"/>
    </row>
    <row r="245" spans="1:16" s="236" customFormat="1" ht="14.1" customHeight="1">
      <c r="A245" s="205"/>
      <c r="B245" s="219" t="s">
        <v>22</v>
      </c>
      <c r="C245" s="220"/>
      <c r="D245" s="224"/>
      <c r="E245" s="225"/>
      <c r="F245" s="196" t="s">
        <v>74</v>
      </c>
      <c r="G245" s="197"/>
      <c r="H245" s="185">
        <f>D245*E245*G245</f>
        <v>0</v>
      </c>
      <c r="I245" s="198"/>
      <c r="J245" s="187">
        <f>D245*E245*I245</f>
        <v>0</v>
      </c>
      <c r="K245" s="187">
        <f>H245+J245</f>
        <v>0</v>
      </c>
      <c r="L245" s="209"/>
      <c r="M245" s="235"/>
      <c r="N245" s="235"/>
      <c r="O245" s="235"/>
      <c r="P245" s="235"/>
    </row>
    <row r="246" spans="1:16" s="236" customFormat="1" ht="14.1" customHeight="1">
      <c r="A246" s="205"/>
      <c r="B246" s="219" t="s">
        <v>23</v>
      </c>
      <c r="C246" s="220"/>
      <c r="D246" s="221"/>
      <c r="E246" s="222"/>
      <c r="F246" s="196" t="s">
        <v>75</v>
      </c>
      <c r="G246" s="197"/>
      <c r="H246" s="185">
        <f>D246*E246*G246</f>
        <v>0</v>
      </c>
      <c r="I246" s="198"/>
      <c r="J246" s="187">
        <f>D246*E246*I246</f>
        <v>0</v>
      </c>
      <c r="K246" s="187">
        <f>H246+J246</f>
        <v>0</v>
      </c>
      <c r="L246" s="209"/>
      <c r="M246" s="235"/>
      <c r="N246" s="235"/>
      <c r="O246" s="235"/>
      <c r="P246" s="235"/>
    </row>
    <row r="247" spans="1:16" s="236" customFormat="1" ht="20.25" customHeight="1">
      <c r="A247" s="205"/>
      <c r="B247" s="219" t="s">
        <v>24</v>
      </c>
      <c r="C247" s="220"/>
      <c r="D247" s="221"/>
      <c r="E247" s="222"/>
      <c r="F247" s="226" t="s">
        <v>76</v>
      </c>
      <c r="G247" s="197"/>
      <c r="H247" s="185">
        <f>D247*E247*G247</f>
        <v>0</v>
      </c>
      <c r="I247" s="198"/>
      <c r="J247" s="187">
        <f>D247*E247*I247</f>
        <v>0</v>
      </c>
      <c r="K247" s="187">
        <f>H247+J247</f>
        <v>0</v>
      </c>
      <c r="L247" s="209"/>
      <c r="M247" s="235"/>
      <c r="N247" s="235"/>
      <c r="O247" s="235"/>
      <c r="P247" s="235"/>
    </row>
    <row r="248" spans="1:16" s="236" customFormat="1" ht="36" customHeight="1">
      <c r="A248" s="205"/>
      <c r="B248" s="614" t="s">
        <v>161</v>
      </c>
      <c r="C248" s="615"/>
      <c r="D248" s="209"/>
      <c r="E248" s="210"/>
      <c r="F248" s="172"/>
      <c r="G248" s="184"/>
      <c r="H248" s="185"/>
      <c r="I248" s="186"/>
      <c r="J248" s="187"/>
      <c r="K248" s="187"/>
      <c r="L248" s="209"/>
      <c r="M248" s="235"/>
      <c r="N248" s="235"/>
      <c r="O248" s="235"/>
      <c r="P248" s="235"/>
    </row>
    <row r="249" spans="1:16" s="236" customFormat="1" ht="14.1" customHeight="1">
      <c r="A249" s="205"/>
      <c r="B249" s="219" t="s">
        <v>20</v>
      </c>
      <c r="C249" s="220"/>
      <c r="D249" s="221"/>
      <c r="E249" s="222"/>
      <c r="F249" s="196" t="s">
        <v>73</v>
      </c>
      <c r="G249" s="197"/>
      <c r="H249" s="185">
        <f>D249*E249*G249</f>
        <v>0</v>
      </c>
      <c r="I249" s="198"/>
      <c r="J249" s="187">
        <f>D249*E249*I249</f>
        <v>0</v>
      </c>
      <c r="K249" s="187">
        <f>H249+J249</f>
        <v>0</v>
      </c>
      <c r="L249" s="209"/>
      <c r="M249" s="235"/>
      <c r="N249" s="235"/>
      <c r="O249" s="235"/>
      <c r="P249" s="235"/>
    </row>
    <row r="250" spans="1:16" s="236" customFormat="1" ht="14.1" customHeight="1">
      <c r="A250" s="205"/>
      <c r="B250" s="219" t="s">
        <v>22</v>
      </c>
      <c r="C250" s="220"/>
      <c r="D250" s="221"/>
      <c r="E250" s="222"/>
      <c r="F250" s="196" t="s">
        <v>74</v>
      </c>
      <c r="G250" s="197"/>
      <c r="H250" s="185">
        <f>D250*E250*G250</f>
        <v>0</v>
      </c>
      <c r="I250" s="198"/>
      <c r="J250" s="187">
        <f>D250*E250*I250</f>
        <v>0</v>
      </c>
      <c r="K250" s="187">
        <f>H250+J250</f>
        <v>0</v>
      </c>
      <c r="L250" s="209"/>
      <c r="M250" s="235"/>
      <c r="N250" s="235"/>
      <c r="O250" s="235"/>
      <c r="P250" s="235"/>
    </row>
    <row r="251" spans="1:16" s="236" customFormat="1" ht="14.1" customHeight="1">
      <c r="A251" s="205"/>
      <c r="B251" s="219" t="s">
        <v>23</v>
      </c>
      <c r="C251" s="220"/>
      <c r="D251" s="224"/>
      <c r="E251" s="225"/>
      <c r="F251" s="196" t="s">
        <v>75</v>
      </c>
      <c r="G251" s="197"/>
      <c r="H251" s="185">
        <f>D251*E251*G251</f>
        <v>0</v>
      </c>
      <c r="I251" s="198"/>
      <c r="J251" s="187">
        <f>D251*E251*I251</f>
        <v>0</v>
      </c>
      <c r="K251" s="187">
        <f>H251+J251</f>
        <v>0</v>
      </c>
      <c r="L251" s="209"/>
      <c r="M251" s="235"/>
      <c r="N251" s="235"/>
      <c r="O251" s="235"/>
      <c r="P251" s="235"/>
    </row>
    <row r="252" spans="1:16" s="236" customFormat="1" ht="24" customHeight="1">
      <c r="A252" s="205"/>
      <c r="B252" s="219" t="s">
        <v>24</v>
      </c>
      <c r="C252" s="220"/>
      <c r="D252" s="221"/>
      <c r="E252" s="222"/>
      <c r="F252" s="226" t="s">
        <v>76</v>
      </c>
      <c r="G252" s="197"/>
      <c r="H252" s="185">
        <f>D252*E252*G252</f>
        <v>0</v>
      </c>
      <c r="I252" s="198"/>
      <c r="J252" s="187">
        <f>D252*E252*I252</f>
        <v>0</v>
      </c>
      <c r="K252" s="187">
        <f>H252+J252</f>
        <v>0</v>
      </c>
      <c r="L252" s="209"/>
      <c r="M252" s="235"/>
      <c r="N252" s="235"/>
      <c r="O252" s="235"/>
      <c r="P252" s="235"/>
    </row>
    <row r="253" spans="1:16" s="236" customFormat="1" ht="29.25" customHeight="1">
      <c r="A253" s="205"/>
      <c r="B253" s="614" t="s">
        <v>161</v>
      </c>
      <c r="C253" s="615"/>
      <c r="D253" s="209"/>
      <c r="E253" s="210"/>
      <c r="F253" s="172"/>
      <c r="G253" s="184"/>
      <c r="H253" s="185"/>
      <c r="I253" s="186"/>
      <c r="J253" s="187"/>
      <c r="K253" s="187"/>
      <c r="L253" s="209"/>
      <c r="M253" s="235"/>
      <c r="N253" s="235"/>
      <c r="O253" s="235"/>
      <c r="P253" s="235"/>
    </row>
    <row r="254" spans="1:16" s="236" customFormat="1" ht="14.1" customHeight="1">
      <c r="A254" s="205"/>
      <c r="B254" s="219" t="s">
        <v>20</v>
      </c>
      <c r="C254" s="220"/>
      <c r="D254" s="227"/>
      <c r="E254" s="228"/>
      <c r="F254" s="196" t="s">
        <v>73</v>
      </c>
      <c r="G254" s="229"/>
      <c r="H254" s="185">
        <f>D254*E254*G254</f>
        <v>0</v>
      </c>
      <c r="I254" s="230"/>
      <c r="J254" s="187">
        <f>D254*E254*I254</f>
        <v>0</v>
      </c>
      <c r="K254" s="187">
        <f>H254+J254</f>
        <v>0</v>
      </c>
      <c r="L254" s="209"/>
      <c r="M254" s="235"/>
      <c r="N254" s="235"/>
      <c r="O254" s="235"/>
      <c r="P254" s="235"/>
    </row>
    <row r="255" spans="1:16" s="236" customFormat="1" ht="14.1" customHeight="1">
      <c r="A255" s="205"/>
      <c r="B255" s="219" t="s">
        <v>22</v>
      </c>
      <c r="C255" s="220"/>
      <c r="D255" s="227"/>
      <c r="E255" s="228"/>
      <c r="F255" s="196" t="s">
        <v>74</v>
      </c>
      <c r="G255" s="229"/>
      <c r="H255" s="185">
        <f>D255*E255*G255</f>
        <v>0</v>
      </c>
      <c r="I255" s="230"/>
      <c r="J255" s="187">
        <f>D255*E255*I255</f>
        <v>0</v>
      </c>
      <c r="K255" s="187">
        <f>H255+J255</f>
        <v>0</v>
      </c>
      <c r="L255" s="209"/>
      <c r="M255" s="235"/>
      <c r="N255" s="235"/>
      <c r="O255" s="235"/>
      <c r="P255" s="235"/>
    </row>
    <row r="256" spans="1:16" s="236" customFormat="1" ht="14.1" customHeight="1">
      <c r="A256" s="205"/>
      <c r="B256" s="219" t="s">
        <v>23</v>
      </c>
      <c r="C256" s="220"/>
      <c r="D256" s="227"/>
      <c r="E256" s="228"/>
      <c r="F256" s="196" t="s">
        <v>75</v>
      </c>
      <c r="G256" s="229"/>
      <c r="H256" s="185">
        <f>D256*E256*G256</f>
        <v>0</v>
      </c>
      <c r="I256" s="230"/>
      <c r="J256" s="187">
        <f>D256*E256*I256</f>
        <v>0</v>
      </c>
      <c r="K256" s="187">
        <f>H256+J256</f>
        <v>0</v>
      </c>
      <c r="L256" s="209"/>
      <c r="M256" s="235"/>
      <c r="N256" s="235"/>
      <c r="O256" s="235"/>
      <c r="P256" s="235"/>
    </row>
    <row r="257" spans="1:16" s="236" customFormat="1" ht="23.25" customHeight="1">
      <c r="A257" s="205"/>
      <c r="B257" s="219" t="s">
        <v>24</v>
      </c>
      <c r="C257" s="220"/>
      <c r="D257" s="227"/>
      <c r="E257" s="228"/>
      <c r="F257" s="226" t="s">
        <v>76</v>
      </c>
      <c r="G257" s="229"/>
      <c r="H257" s="185">
        <f>D257*E257*G257</f>
        <v>0</v>
      </c>
      <c r="I257" s="230"/>
      <c r="J257" s="187">
        <f>D257*E257*I257</f>
        <v>0</v>
      </c>
      <c r="K257" s="187">
        <f>H257+J257</f>
        <v>0</v>
      </c>
      <c r="L257" s="209"/>
      <c r="M257" s="235"/>
      <c r="N257" s="235"/>
      <c r="O257" s="235"/>
      <c r="P257" s="235"/>
    </row>
    <row r="258" spans="1:16" s="236" customFormat="1" ht="14.1" customHeight="1">
      <c r="A258" s="205" t="s">
        <v>63</v>
      </c>
      <c r="B258" s="219" t="s">
        <v>158</v>
      </c>
      <c r="C258" s="171"/>
      <c r="D258" s="209"/>
      <c r="E258" s="247"/>
      <c r="F258" s="172"/>
      <c r="G258" s="184"/>
      <c r="H258" s="185"/>
      <c r="I258" s="198"/>
      <c r="J258" s="187"/>
      <c r="K258" s="187"/>
      <c r="L258" s="209"/>
      <c r="M258" s="235"/>
      <c r="N258" s="235"/>
      <c r="O258" s="235"/>
      <c r="P258" s="235"/>
    </row>
    <row r="259" spans="1:16" s="236" customFormat="1" ht="12.75" customHeight="1">
      <c r="A259" s="205"/>
      <c r="B259" s="219" t="s">
        <v>103</v>
      </c>
      <c r="C259" s="193" t="s">
        <v>144</v>
      </c>
      <c r="D259" s="221">
        <v>500</v>
      </c>
      <c r="E259" s="222">
        <v>1</v>
      </c>
      <c r="F259" s="196" t="s">
        <v>32</v>
      </c>
      <c r="G259" s="197">
        <v>10</v>
      </c>
      <c r="H259" s="185">
        <f>D259*E259*G259</f>
        <v>5000</v>
      </c>
      <c r="I259" s="198">
        <v>0</v>
      </c>
      <c r="J259" s="187">
        <f>D259*E259*I259</f>
        <v>0</v>
      </c>
      <c r="K259" s="187">
        <f>H259+J259</f>
        <v>5000</v>
      </c>
      <c r="L259" s="209"/>
      <c r="M259" s="235"/>
      <c r="N259" s="235"/>
      <c r="O259" s="235"/>
      <c r="P259" s="235"/>
    </row>
    <row r="260" spans="1:16" s="236" customFormat="1" ht="14.1" customHeight="1">
      <c r="A260" s="205"/>
      <c r="B260" s="219" t="s">
        <v>101</v>
      </c>
      <c r="C260" s="193" t="s">
        <v>145</v>
      </c>
      <c r="D260" s="221">
        <v>200</v>
      </c>
      <c r="E260" s="222">
        <v>1</v>
      </c>
      <c r="F260" s="196" t="s">
        <v>32</v>
      </c>
      <c r="G260" s="197">
        <v>5</v>
      </c>
      <c r="H260" s="185">
        <f>D260*E260*G260</f>
        <v>1000</v>
      </c>
      <c r="I260" s="198">
        <v>0</v>
      </c>
      <c r="J260" s="187">
        <f>D260*E260*I260</f>
        <v>0</v>
      </c>
      <c r="K260" s="187">
        <f>H260+J260</f>
        <v>1000</v>
      </c>
      <c r="L260" s="209"/>
      <c r="M260" s="235"/>
      <c r="N260" s="235"/>
      <c r="O260" s="235"/>
      <c r="P260" s="235"/>
    </row>
    <row r="261" spans="1:16" s="236" customFormat="1" ht="14.1" customHeight="1">
      <c r="A261" s="205"/>
      <c r="B261" s="219" t="s">
        <v>104</v>
      </c>
      <c r="C261" s="193" t="s">
        <v>146</v>
      </c>
      <c r="D261" s="221">
        <v>100</v>
      </c>
      <c r="E261" s="222">
        <v>1</v>
      </c>
      <c r="F261" s="196" t="s">
        <v>32</v>
      </c>
      <c r="G261" s="197">
        <v>3</v>
      </c>
      <c r="H261" s="185">
        <f>D261*E261*G261</f>
        <v>300</v>
      </c>
      <c r="I261" s="198">
        <v>0</v>
      </c>
      <c r="J261" s="187">
        <f>D261*E261*I261</f>
        <v>0</v>
      </c>
      <c r="K261" s="187">
        <f>H261+J261</f>
        <v>300</v>
      </c>
      <c r="L261" s="209"/>
      <c r="M261" s="235"/>
      <c r="N261" s="235"/>
      <c r="O261" s="235"/>
      <c r="P261" s="235"/>
    </row>
    <row r="262" spans="1:16" s="236" customFormat="1" ht="14.1" customHeight="1">
      <c r="A262" s="174" t="s">
        <v>118</v>
      </c>
      <c r="B262" s="171"/>
      <c r="C262" s="174"/>
      <c r="D262" s="231"/>
      <c r="E262" s="232"/>
      <c r="F262" s="182"/>
      <c r="G262" s="233"/>
      <c r="H262" s="207">
        <f>SUM(H237:H261)</f>
        <v>6300</v>
      </c>
      <c r="I262" s="234"/>
      <c r="J262" s="208">
        <f>SUM(J237:J261)</f>
        <v>8000</v>
      </c>
      <c r="K262" s="208">
        <f>SUM(K237:K261)</f>
        <v>14300</v>
      </c>
      <c r="L262" s="231"/>
      <c r="M262" s="235"/>
      <c r="N262" s="235"/>
      <c r="O262" s="235"/>
      <c r="P262" s="235"/>
    </row>
    <row r="263" spans="1:16" s="236" customFormat="1" ht="14.1" customHeight="1">
      <c r="A263" s="174"/>
      <c r="B263" s="171"/>
      <c r="C263" s="174"/>
      <c r="D263" s="231"/>
      <c r="E263" s="232"/>
      <c r="F263" s="182"/>
      <c r="G263" s="233"/>
      <c r="H263" s="207"/>
      <c r="I263" s="234"/>
      <c r="J263" s="208"/>
      <c r="K263" s="208"/>
      <c r="L263" s="231"/>
      <c r="M263" s="235"/>
      <c r="N263" s="235"/>
      <c r="O263" s="235"/>
      <c r="P263" s="235"/>
    </row>
    <row r="264" spans="1:16" s="236" customFormat="1" ht="14.1" customHeight="1">
      <c r="A264" s="237" t="s">
        <v>34</v>
      </c>
      <c r="B264" s="237" t="s">
        <v>91</v>
      </c>
      <c r="C264" s="237"/>
      <c r="D264" s="211" t="s">
        <v>14</v>
      </c>
      <c r="E264" s="176" t="s">
        <v>15</v>
      </c>
      <c r="F264" s="238"/>
      <c r="G264" s="239"/>
      <c r="H264" s="185"/>
      <c r="I264" s="240"/>
      <c r="J264" s="187"/>
      <c r="K264" s="187"/>
      <c r="L264" s="209"/>
      <c r="M264" s="235"/>
      <c r="N264" s="235"/>
      <c r="O264" s="235"/>
      <c r="P264" s="235"/>
    </row>
    <row r="265" spans="1:16" ht="14.1" customHeight="1">
      <c r="A265" s="181" t="s">
        <v>19</v>
      </c>
      <c r="B265" s="171" t="s">
        <v>31</v>
      </c>
      <c r="C265" s="174"/>
      <c r="D265" s="231"/>
      <c r="E265" s="183"/>
      <c r="F265" s="182"/>
      <c r="G265" s="184"/>
      <c r="H265" s="185"/>
      <c r="I265" s="186"/>
      <c r="J265" s="187"/>
      <c r="K265" s="187"/>
      <c r="L265" s="209"/>
      <c r="M265" s="154"/>
      <c r="N265" s="154"/>
      <c r="O265" s="154"/>
      <c r="P265" s="154"/>
    </row>
    <row r="266" spans="1:16" s="236" customFormat="1" ht="14.1" customHeight="1">
      <c r="A266" s="205"/>
      <c r="B266" s="219" t="s">
        <v>20</v>
      </c>
      <c r="C266" s="193" t="s">
        <v>137</v>
      </c>
      <c r="D266" s="221">
        <v>7000</v>
      </c>
      <c r="E266" s="222">
        <v>1</v>
      </c>
      <c r="F266" s="196" t="s">
        <v>32</v>
      </c>
      <c r="G266" s="197">
        <v>2</v>
      </c>
      <c r="H266" s="185">
        <f>D266*E266*G266</f>
        <v>14000</v>
      </c>
      <c r="I266" s="198">
        <v>0</v>
      </c>
      <c r="J266" s="187">
        <f>D266*E266*I266</f>
        <v>0</v>
      </c>
      <c r="K266" s="187">
        <f t="shared" ref="K266:K269" si="72">H266+J266</f>
        <v>14000</v>
      </c>
      <c r="L266" s="209"/>
      <c r="M266" s="235"/>
      <c r="N266" s="235"/>
      <c r="O266" s="235"/>
      <c r="P266" s="235"/>
    </row>
    <row r="267" spans="1:16" s="236" customFormat="1" ht="14.1" customHeight="1">
      <c r="A267" s="205"/>
      <c r="B267" s="219" t="s">
        <v>22</v>
      </c>
      <c r="C267" s="193" t="s">
        <v>138</v>
      </c>
      <c r="D267" s="221">
        <v>8000</v>
      </c>
      <c r="E267" s="222">
        <v>1</v>
      </c>
      <c r="F267" s="196" t="s">
        <v>32</v>
      </c>
      <c r="G267" s="197">
        <v>1</v>
      </c>
      <c r="H267" s="185">
        <f>D267*E267*G267</f>
        <v>8000</v>
      </c>
      <c r="I267" s="198">
        <v>0</v>
      </c>
      <c r="J267" s="187">
        <f>D267*E267*I267</f>
        <v>0</v>
      </c>
      <c r="K267" s="187">
        <f t="shared" si="72"/>
        <v>8000</v>
      </c>
      <c r="L267" s="209"/>
      <c r="M267" s="235"/>
      <c r="N267" s="235"/>
      <c r="O267" s="235"/>
      <c r="P267" s="235"/>
    </row>
    <row r="268" spans="1:16" s="236" customFormat="1" ht="14.1" customHeight="1">
      <c r="A268" s="205"/>
      <c r="B268" s="219" t="s">
        <v>23</v>
      </c>
      <c r="C268" s="193"/>
      <c r="D268" s="221"/>
      <c r="E268" s="222"/>
      <c r="F268" s="196" t="s">
        <v>32</v>
      </c>
      <c r="G268" s="197"/>
      <c r="H268" s="185">
        <f>D268*E268*G268</f>
        <v>0</v>
      </c>
      <c r="I268" s="198">
        <v>0</v>
      </c>
      <c r="J268" s="187">
        <f>D268*E268*I268</f>
        <v>0</v>
      </c>
      <c r="K268" s="187">
        <f t="shared" si="72"/>
        <v>0</v>
      </c>
      <c r="L268" s="209"/>
      <c r="M268" s="235"/>
      <c r="N268" s="235"/>
      <c r="O268" s="235"/>
      <c r="P268" s="235"/>
    </row>
    <row r="269" spans="1:16" s="236" customFormat="1" ht="14.1" customHeight="1">
      <c r="A269" s="205"/>
      <c r="B269" s="219" t="s">
        <v>24</v>
      </c>
      <c r="C269" s="193"/>
      <c r="D269" s="221"/>
      <c r="E269" s="222"/>
      <c r="F269" s="196" t="s">
        <v>32</v>
      </c>
      <c r="G269" s="197"/>
      <c r="H269" s="185">
        <f>D269*E269*G269</f>
        <v>0</v>
      </c>
      <c r="I269" s="198">
        <v>0</v>
      </c>
      <c r="J269" s="187">
        <f>D269*E269*I269</f>
        <v>0</v>
      </c>
      <c r="K269" s="187">
        <f t="shared" si="72"/>
        <v>0</v>
      </c>
      <c r="L269" s="209"/>
      <c r="M269" s="235"/>
      <c r="N269" s="235"/>
      <c r="O269" s="235"/>
      <c r="P269" s="235"/>
    </row>
    <row r="270" spans="1:16" s="236" customFormat="1" ht="14.1" customHeight="1">
      <c r="A270" s="174" t="s">
        <v>33</v>
      </c>
      <c r="B270" s="171"/>
      <c r="C270" s="174"/>
      <c r="D270" s="231"/>
      <c r="E270" s="232"/>
      <c r="F270" s="182"/>
      <c r="G270" s="233"/>
      <c r="H270" s="207">
        <f>SUM(H266:H269)</f>
        <v>22000</v>
      </c>
      <c r="I270" s="234"/>
      <c r="J270" s="208">
        <f>SUM(J266:J269)</f>
        <v>0</v>
      </c>
      <c r="K270" s="208">
        <f>SUM(K266:K269)</f>
        <v>22000</v>
      </c>
      <c r="L270" s="231"/>
      <c r="M270" s="235"/>
      <c r="N270" s="235"/>
      <c r="O270" s="235"/>
      <c r="P270" s="235"/>
    </row>
    <row r="271" spans="1:16" s="236" customFormat="1" ht="14.1" customHeight="1">
      <c r="A271" s="174"/>
      <c r="B271" s="171"/>
      <c r="C271" s="174"/>
      <c r="D271" s="231"/>
      <c r="E271" s="232"/>
      <c r="F271" s="182"/>
      <c r="G271" s="233"/>
      <c r="H271" s="207"/>
      <c r="I271" s="234"/>
      <c r="J271" s="208"/>
      <c r="K271" s="208"/>
      <c r="L271" s="231"/>
      <c r="M271" s="235"/>
      <c r="N271" s="235"/>
      <c r="O271" s="235"/>
      <c r="P271" s="235"/>
    </row>
    <row r="272" spans="1:16" s="236" customFormat="1" ht="14.1" customHeight="1">
      <c r="A272" s="174" t="s">
        <v>40</v>
      </c>
      <c r="B272" s="174" t="s">
        <v>6</v>
      </c>
      <c r="C272" s="174"/>
      <c r="D272" s="211" t="s">
        <v>14</v>
      </c>
      <c r="E272" s="176" t="s">
        <v>15</v>
      </c>
      <c r="F272" s="182"/>
      <c r="G272" s="233"/>
      <c r="H272" s="207"/>
      <c r="I272" s="234"/>
      <c r="J272" s="208"/>
      <c r="K272" s="208"/>
      <c r="L272" s="231"/>
      <c r="M272" s="235"/>
      <c r="N272" s="235"/>
      <c r="O272" s="235"/>
      <c r="P272" s="235"/>
    </row>
    <row r="273" spans="1:16" ht="14.1" customHeight="1">
      <c r="A273" s="181" t="s">
        <v>19</v>
      </c>
      <c r="B273" s="171" t="s">
        <v>35</v>
      </c>
      <c r="C273" s="174"/>
      <c r="D273" s="231"/>
      <c r="E273" s="183"/>
      <c r="F273" s="182"/>
      <c r="G273" s="184"/>
      <c r="H273" s="185"/>
      <c r="I273" s="186"/>
      <c r="J273" s="187"/>
      <c r="K273" s="187"/>
      <c r="L273" s="209"/>
      <c r="M273" s="154"/>
      <c r="N273" s="154"/>
      <c r="O273" s="154"/>
      <c r="P273" s="154"/>
    </row>
    <row r="274" spans="1:16" s="236" customFormat="1" ht="14.1" customHeight="1">
      <c r="A274" s="205"/>
      <c r="B274" s="219" t="s">
        <v>20</v>
      </c>
      <c r="C274" s="193" t="s">
        <v>139</v>
      </c>
      <c r="D274" s="224">
        <v>2000</v>
      </c>
      <c r="E274" s="222">
        <v>1</v>
      </c>
      <c r="F274" s="196" t="s">
        <v>32</v>
      </c>
      <c r="G274" s="197">
        <v>1</v>
      </c>
      <c r="H274" s="185">
        <f t="shared" ref="H274:H282" si="73">D274*E274*G274</f>
        <v>2000</v>
      </c>
      <c r="I274" s="198">
        <v>1</v>
      </c>
      <c r="J274" s="187">
        <f t="shared" ref="J274:J282" si="74">D274*E274*I274</f>
        <v>2000</v>
      </c>
      <c r="K274" s="187">
        <f t="shared" ref="K274:K282" si="75">H274+J274</f>
        <v>4000</v>
      </c>
      <c r="L274" s="209"/>
      <c r="M274" s="235"/>
      <c r="N274" s="235"/>
      <c r="O274" s="235"/>
      <c r="P274" s="235"/>
    </row>
    <row r="275" spans="1:16" s="236" customFormat="1" ht="14.1" customHeight="1">
      <c r="A275" s="205"/>
      <c r="B275" s="219" t="s">
        <v>22</v>
      </c>
      <c r="C275" s="193" t="s">
        <v>147</v>
      </c>
      <c r="D275" s="221">
        <v>500</v>
      </c>
      <c r="E275" s="222">
        <v>1</v>
      </c>
      <c r="F275" s="196" t="s">
        <v>32</v>
      </c>
      <c r="G275" s="197">
        <v>2</v>
      </c>
      <c r="H275" s="185">
        <f t="shared" si="73"/>
        <v>1000</v>
      </c>
      <c r="I275" s="198">
        <v>2</v>
      </c>
      <c r="J275" s="187">
        <f t="shared" si="74"/>
        <v>1000</v>
      </c>
      <c r="K275" s="187">
        <f t="shared" si="75"/>
        <v>2000</v>
      </c>
      <c r="L275" s="209"/>
      <c r="M275" s="235"/>
      <c r="N275" s="235"/>
      <c r="O275" s="235"/>
      <c r="P275" s="235"/>
    </row>
    <row r="276" spans="1:16" s="236" customFormat="1" ht="14.1" customHeight="1">
      <c r="A276" s="205"/>
      <c r="B276" s="219" t="s">
        <v>23</v>
      </c>
      <c r="C276" s="193" t="s">
        <v>140</v>
      </c>
      <c r="D276" s="221">
        <v>750</v>
      </c>
      <c r="E276" s="222">
        <v>1</v>
      </c>
      <c r="F276" s="196" t="s">
        <v>32</v>
      </c>
      <c r="G276" s="197">
        <v>2</v>
      </c>
      <c r="H276" s="185">
        <f t="shared" si="73"/>
        <v>1500</v>
      </c>
      <c r="I276" s="198"/>
      <c r="J276" s="187">
        <f t="shared" si="74"/>
        <v>0</v>
      </c>
      <c r="K276" s="187">
        <f t="shared" si="75"/>
        <v>1500</v>
      </c>
      <c r="L276" s="209"/>
      <c r="M276" s="235"/>
      <c r="N276" s="235"/>
      <c r="O276" s="235"/>
      <c r="P276" s="235"/>
    </row>
    <row r="277" spans="1:16" s="236" customFormat="1" ht="14.1" customHeight="1">
      <c r="A277" s="205"/>
      <c r="B277" s="219" t="s">
        <v>24</v>
      </c>
      <c r="C277" s="193" t="s">
        <v>141</v>
      </c>
      <c r="D277" s="221">
        <v>1200</v>
      </c>
      <c r="E277" s="222">
        <v>1</v>
      </c>
      <c r="F277" s="196" t="s">
        <v>32</v>
      </c>
      <c r="G277" s="197">
        <v>5</v>
      </c>
      <c r="H277" s="185">
        <f t="shared" si="73"/>
        <v>6000</v>
      </c>
      <c r="I277" s="198"/>
      <c r="J277" s="187">
        <f t="shared" si="74"/>
        <v>0</v>
      </c>
      <c r="K277" s="187">
        <f t="shared" si="75"/>
        <v>6000</v>
      </c>
      <c r="L277" s="209"/>
      <c r="M277" s="235"/>
      <c r="N277" s="235"/>
      <c r="O277" s="235"/>
      <c r="P277" s="235"/>
    </row>
    <row r="278" spans="1:16" s="236" customFormat="1" ht="14.1" customHeight="1">
      <c r="A278" s="205"/>
      <c r="B278" s="219" t="s">
        <v>25</v>
      </c>
      <c r="C278" s="193"/>
      <c r="D278" s="224"/>
      <c r="E278" s="222"/>
      <c r="F278" s="196" t="s">
        <v>32</v>
      </c>
      <c r="G278" s="197"/>
      <c r="H278" s="185">
        <f t="shared" si="73"/>
        <v>0</v>
      </c>
      <c r="I278" s="198"/>
      <c r="J278" s="187">
        <f t="shared" si="74"/>
        <v>0</v>
      </c>
      <c r="K278" s="187">
        <f t="shared" si="75"/>
        <v>0</v>
      </c>
      <c r="L278" s="209"/>
      <c r="M278" s="235"/>
      <c r="N278" s="235"/>
      <c r="O278" s="235"/>
      <c r="P278" s="235"/>
    </row>
    <row r="279" spans="1:16" s="236" customFormat="1" ht="14.1" customHeight="1">
      <c r="A279" s="205"/>
      <c r="B279" s="219" t="s">
        <v>26</v>
      </c>
      <c r="C279" s="193"/>
      <c r="D279" s="224"/>
      <c r="E279" s="222"/>
      <c r="F279" s="196" t="s">
        <v>32</v>
      </c>
      <c r="G279" s="197"/>
      <c r="H279" s="185">
        <f t="shared" si="73"/>
        <v>0</v>
      </c>
      <c r="I279" s="198"/>
      <c r="J279" s="187">
        <f t="shared" si="74"/>
        <v>0</v>
      </c>
      <c r="K279" s="187">
        <f t="shared" si="75"/>
        <v>0</v>
      </c>
      <c r="L279" s="209"/>
      <c r="M279" s="235"/>
      <c r="N279" s="235"/>
      <c r="O279" s="235"/>
      <c r="P279" s="235"/>
    </row>
    <row r="280" spans="1:16" s="236" customFormat="1" ht="14.1" customHeight="1">
      <c r="A280" s="205"/>
      <c r="B280" s="219" t="s">
        <v>36</v>
      </c>
      <c r="C280" s="193"/>
      <c r="D280" s="224"/>
      <c r="E280" s="222"/>
      <c r="F280" s="196" t="s">
        <v>32</v>
      </c>
      <c r="G280" s="197"/>
      <c r="H280" s="185">
        <f t="shared" si="73"/>
        <v>0</v>
      </c>
      <c r="I280" s="198"/>
      <c r="J280" s="187">
        <f t="shared" si="74"/>
        <v>0</v>
      </c>
      <c r="K280" s="187">
        <f t="shared" si="75"/>
        <v>0</v>
      </c>
      <c r="L280" s="209"/>
      <c r="M280" s="235"/>
      <c r="N280" s="235"/>
      <c r="O280" s="235"/>
      <c r="P280" s="235"/>
    </row>
    <row r="281" spans="1:16" s="236" customFormat="1" ht="14.1" customHeight="1">
      <c r="A281" s="205"/>
      <c r="B281" s="219" t="s">
        <v>37</v>
      </c>
      <c r="C281" s="193"/>
      <c r="D281" s="224"/>
      <c r="E281" s="222"/>
      <c r="F281" s="196" t="s">
        <v>32</v>
      </c>
      <c r="G281" s="197"/>
      <c r="H281" s="185">
        <f t="shared" si="73"/>
        <v>0</v>
      </c>
      <c r="I281" s="198"/>
      <c r="J281" s="187">
        <f t="shared" si="74"/>
        <v>0</v>
      </c>
      <c r="K281" s="187">
        <f t="shared" si="75"/>
        <v>0</v>
      </c>
      <c r="L281" s="209"/>
      <c r="M281" s="235"/>
      <c r="N281" s="235"/>
      <c r="O281" s="235"/>
      <c r="P281" s="235"/>
    </row>
    <row r="282" spans="1:16" s="236" customFormat="1" ht="14.1" customHeight="1">
      <c r="A282" s="205"/>
      <c r="B282" s="219" t="s">
        <v>38</v>
      </c>
      <c r="C282" s="193"/>
      <c r="D282" s="224"/>
      <c r="E282" s="222"/>
      <c r="F282" s="196" t="s">
        <v>32</v>
      </c>
      <c r="G282" s="197"/>
      <c r="H282" s="185">
        <f t="shared" si="73"/>
        <v>0</v>
      </c>
      <c r="I282" s="198"/>
      <c r="J282" s="187">
        <f t="shared" si="74"/>
        <v>0</v>
      </c>
      <c r="K282" s="187">
        <f t="shared" si="75"/>
        <v>0</v>
      </c>
      <c r="L282" s="209"/>
      <c r="M282" s="235"/>
      <c r="N282" s="235"/>
      <c r="O282" s="235"/>
      <c r="P282" s="235"/>
    </row>
    <row r="283" spans="1:16" s="236" customFormat="1" ht="14.1" customHeight="1">
      <c r="A283" s="174" t="s">
        <v>39</v>
      </c>
      <c r="B283" s="171"/>
      <c r="C283" s="205"/>
      <c r="D283" s="209"/>
      <c r="E283" s="247"/>
      <c r="F283" s="182"/>
      <c r="G283" s="233"/>
      <c r="H283" s="207">
        <f>SUM(H274:H282)</f>
        <v>10500</v>
      </c>
      <c r="I283" s="234"/>
      <c r="J283" s="208">
        <f>SUM(J274:J282)</f>
        <v>3000</v>
      </c>
      <c r="K283" s="208">
        <f>SUM(K274:K282)</f>
        <v>13500</v>
      </c>
      <c r="L283" s="231"/>
      <c r="M283" s="235"/>
      <c r="N283" s="235"/>
      <c r="O283" s="235"/>
      <c r="P283" s="235"/>
    </row>
    <row r="284" spans="1:16" s="236" customFormat="1" ht="14.1" customHeight="1">
      <c r="A284" s="174"/>
      <c r="B284" s="171"/>
      <c r="C284" s="205"/>
      <c r="D284" s="209"/>
      <c r="E284" s="247"/>
      <c r="F284" s="182"/>
      <c r="G284" s="233"/>
      <c r="H284" s="207"/>
      <c r="I284" s="234"/>
      <c r="J284" s="208"/>
      <c r="K284" s="208"/>
      <c r="L284" s="231"/>
      <c r="M284" s="235"/>
      <c r="N284" s="235"/>
      <c r="O284" s="235"/>
      <c r="P284" s="235"/>
    </row>
    <row r="285" spans="1:16" ht="14.1" customHeight="1">
      <c r="A285" s="174" t="s">
        <v>43</v>
      </c>
      <c r="B285" s="174" t="s">
        <v>7</v>
      </c>
      <c r="C285" s="174"/>
      <c r="D285" s="211" t="s">
        <v>14</v>
      </c>
      <c r="E285" s="176" t="s">
        <v>15</v>
      </c>
      <c r="F285" s="182"/>
      <c r="G285" s="184"/>
      <c r="H285" s="185"/>
      <c r="I285" s="186"/>
      <c r="J285" s="187"/>
      <c r="K285" s="187"/>
      <c r="L285" s="209"/>
      <c r="M285" s="154"/>
      <c r="N285" s="154"/>
      <c r="O285" s="154"/>
      <c r="P285" s="154"/>
    </row>
    <row r="286" spans="1:16" ht="14.1" customHeight="1">
      <c r="A286" s="181" t="s">
        <v>19</v>
      </c>
      <c r="B286" s="171" t="s">
        <v>159</v>
      </c>
      <c r="C286" s="174"/>
      <c r="D286" s="231"/>
      <c r="E286" s="183"/>
      <c r="F286" s="182"/>
      <c r="G286" s="184"/>
      <c r="H286" s="185"/>
      <c r="I286" s="186"/>
      <c r="J286" s="187"/>
      <c r="K286" s="187"/>
      <c r="L286" s="209"/>
      <c r="M286" s="154"/>
      <c r="N286" s="154"/>
      <c r="O286" s="154"/>
      <c r="P286" s="154"/>
    </row>
    <row r="287" spans="1:16" s="236" customFormat="1" ht="18" customHeight="1">
      <c r="A287" s="205"/>
      <c r="B287" s="219" t="s">
        <v>20</v>
      </c>
      <c r="C287" s="193" t="s">
        <v>164</v>
      </c>
      <c r="D287" s="221">
        <v>20000</v>
      </c>
      <c r="E287" s="222">
        <v>1</v>
      </c>
      <c r="F287" s="196" t="s">
        <v>127</v>
      </c>
      <c r="G287" s="197">
        <v>1</v>
      </c>
      <c r="H287" s="185">
        <f>D287*E287*G287</f>
        <v>20000</v>
      </c>
      <c r="I287" s="198">
        <v>1</v>
      </c>
      <c r="J287" s="187">
        <f>D287*E287*I287</f>
        <v>20000</v>
      </c>
      <c r="K287" s="187">
        <f t="shared" ref="K287:K291" si="76">H287+J287</f>
        <v>40000</v>
      </c>
      <c r="L287" s="209"/>
      <c r="M287" s="235"/>
      <c r="N287" s="235"/>
      <c r="O287" s="235"/>
      <c r="P287" s="235"/>
    </row>
    <row r="288" spans="1:16" s="236" customFormat="1" ht="14.1" customHeight="1">
      <c r="A288" s="205"/>
      <c r="B288" s="219" t="s">
        <v>22</v>
      </c>
      <c r="C288" s="193"/>
      <c r="D288" s="221"/>
      <c r="E288" s="222"/>
      <c r="F288" s="196"/>
      <c r="G288" s="197"/>
      <c r="H288" s="185">
        <f>D288*E288*G288</f>
        <v>0</v>
      </c>
      <c r="I288" s="198"/>
      <c r="J288" s="187">
        <f>D288*E288*I288</f>
        <v>0</v>
      </c>
      <c r="K288" s="187">
        <f t="shared" si="76"/>
        <v>0</v>
      </c>
      <c r="L288" s="209"/>
      <c r="M288" s="235"/>
      <c r="N288" s="235"/>
      <c r="O288" s="235"/>
      <c r="P288" s="235"/>
    </row>
    <row r="289" spans="1:16" s="236" customFormat="1" ht="14.1" customHeight="1">
      <c r="A289" s="205"/>
      <c r="B289" s="219" t="s">
        <v>23</v>
      </c>
      <c r="C289" s="193"/>
      <c r="D289" s="221"/>
      <c r="E289" s="222"/>
      <c r="F289" s="196"/>
      <c r="G289" s="197"/>
      <c r="H289" s="185">
        <f>D289*E289*G289</f>
        <v>0</v>
      </c>
      <c r="I289" s="198"/>
      <c r="J289" s="187">
        <f>D289*E289*I289</f>
        <v>0</v>
      </c>
      <c r="K289" s="187">
        <f t="shared" si="76"/>
        <v>0</v>
      </c>
      <c r="L289" s="209"/>
      <c r="M289" s="235"/>
      <c r="N289" s="235"/>
      <c r="O289" s="235"/>
      <c r="P289" s="235"/>
    </row>
    <row r="290" spans="1:16" s="236" customFormat="1" ht="14.1" customHeight="1">
      <c r="A290" s="205"/>
      <c r="B290" s="219" t="s">
        <v>24</v>
      </c>
      <c r="C290" s="193"/>
      <c r="D290" s="221"/>
      <c r="E290" s="222"/>
      <c r="F290" s="196"/>
      <c r="G290" s="197"/>
      <c r="H290" s="185">
        <f>D290*E290*G290</f>
        <v>0</v>
      </c>
      <c r="I290" s="198"/>
      <c r="J290" s="187">
        <f>D290*E290*I290</f>
        <v>0</v>
      </c>
      <c r="K290" s="187">
        <f t="shared" si="76"/>
        <v>0</v>
      </c>
      <c r="L290" s="209"/>
      <c r="M290" s="235"/>
      <c r="N290" s="235"/>
      <c r="O290" s="235"/>
      <c r="P290" s="235"/>
    </row>
    <row r="291" spans="1:16" s="236" customFormat="1" ht="14.1" customHeight="1">
      <c r="A291" s="205"/>
      <c r="B291" s="219" t="s">
        <v>25</v>
      </c>
      <c r="C291" s="193"/>
      <c r="D291" s="221"/>
      <c r="E291" s="222"/>
      <c r="F291" s="196"/>
      <c r="G291" s="197"/>
      <c r="H291" s="185">
        <f>D291*E291*G291</f>
        <v>0</v>
      </c>
      <c r="I291" s="198"/>
      <c r="J291" s="187">
        <f>D291*E291*I291</f>
        <v>0</v>
      </c>
      <c r="K291" s="187">
        <f t="shared" si="76"/>
        <v>0</v>
      </c>
      <c r="L291" s="209"/>
      <c r="M291" s="235"/>
      <c r="N291" s="235"/>
      <c r="O291" s="235"/>
      <c r="P291" s="235"/>
    </row>
    <row r="292" spans="1:16" ht="14.1" customHeight="1">
      <c r="A292" s="174" t="s">
        <v>42</v>
      </c>
      <c r="B292" s="171"/>
      <c r="C292" s="174"/>
      <c r="D292" s="231"/>
      <c r="E292" s="232"/>
      <c r="F292" s="182"/>
      <c r="G292" s="233"/>
      <c r="H292" s="207">
        <f>SUM(H287:H291)</f>
        <v>20000</v>
      </c>
      <c r="I292" s="234"/>
      <c r="J292" s="208">
        <f>SUM(J287:J291)</f>
        <v>20000</v>
      </c>
      <c r="K292" s="208">
        <f>SUM(K287:K291)</f>
        <v>40000</v>
      </c>
      <c r="L292" s="231"/>
      <c r="M292" s="154"/>
      <c r="N292" s="154"/>
      <c r="O292" s="154"/>
      <c r="P292" s="154"/>
    </row>
    <row r="293" spans="1:16" ht="14.1" customHeight="1">
      <c r="A293" s="174"/>
      <c r="B293" s="171"/>
      <c r="C293" s="174"/>
      <c r="D293" s="231"/>
      <c r="E293" s="232"/>
      <c r="F293" s="182"/>
      <c r="G293" s="233"/>
      <c r="H293" s="207"/>
      <c r="I293" s="234"/>
      <c r="J293" s="208"/>
      <c r="K293" s="208"/>
      <c r="L293" s="231"/>
      <c r="M293" s="154"/>
      <c r="N293" s="154"/>
      <c r="O293" s="154"/>
      <c r="P293" s="154"/>
    </row>
    <row r="294" spans="1:16" ht="14.1" customHeight="1">
      <c r="A294" s="174" t="s">
        <v>53</v>
      </c>
      <c r="B294" s="174" t="s">
        <v>89</v>
      </c>
      <c r="C294" s="174"/>
      <c r="D294" s="211" t="s">
        <v>14</v>
      </c>
      <c r="E294" s="176" t="s">
        <v>15</v>
      </c>
      <c r="F294" s="182"/>
      <c r="G294" s="184"/>
      <c r="H294" s="185"/>
      <c r="I294" s="186"/>
      <c r="J294" s="187"/>
      <c r="K294" s="187"/>
      <c r="L294" s="209"/>
      <c r="M294" s="154"/>
      <c r="N294" s="154"/>
      <c r="O294" s="154"/>
      <c r="P294" s="154"/>
    </row>
    <row r="295" spans="1:16" ht="14.1" customHeight="1">
      <c r="A295" s="181" t="s">
        <v>19</v>
      </c>
      <c r="B295" s="171" t="s">
        <v>160</v>
      </c>
      <c r="C295" s="174"/>
      <c r="D295" s="231"/>
      <c r="E295" s="183"/>
      <c r="F295" s="182"/>
      <c r="G295" s="184"/>
      <c r="H295" s="185"/>
      <c r="I295" s="186"/>
      <c r="J295" s="187"/>
      <c r="K295" s="187"/>
      <c r="L295" s="209"/>
      <c r="M295" s="154"/>
      <c r="N295" s="154"/>
      <c r="O295" s="154"/>
      <c r="P295" s="154"/>
    </row>
    <row r="296" spans="1:16" s="236" customFormat="1" ht="14.1" customHeight="1">
      <c r="A296" s="205"/>
      <c r="B296" s="219" t="s">
        <v>20</v>
      </c>
      <c r="C296" s="193" t="s">
        <v>156</v>
      </c>
      <c r="D296" s="221">
        <v>60000</v>
      </c>
      <c r="E296" s="222">
        <v>1</v>
      </c>
      <c r="F296" s="196" t="s">
        <v>155</v>
      </c>
      <c r="G296" s="197">
        <v>1</v>
      </c>
      <c r="H296" s="185">
        <f>D296*E296*G296</f>
        <v>60000</v>
      </c>
      <c r="I296" s="198">
        <v>1</v>
      </c>
      <c r="J296" s="187">
        <f>D296*E296*I296</f>
        <v>60000</v>
      </c>
      <c r="K296" s="187">
        <f t="shared" ref="K296:K300" si="77">H296+J296</f>
        <v>120000</v>
      </c>
      <c r="L296" s="209"/>
      <c r="M296" s="235"/>
      <c r="N296" s="235"/>
      <c r="O296" s="235"/>
      <c r="P296" s="235"/>
    </row>
    <row r="297" spans="1:16" s="236" customFormat="1" ht="14.1" customHeight="1">
      <c r="A297" s="205"/>
      <c r="B297" s="219" t="s">
        <v>22</v>
      </c>
      <c r="C297" s="193" t="s">
        <v>157</v>
      </c>
      <c r="D297" s="221">
        <v>35000</v>
      </c>
      <c r="E297" s="222">
        <v>1</v>
      </c>
      <c r="F297" s="196" t="s">
        <v>155</v>
      </c>
      <c r="G297" s="197">
        <v>1</v>
      </c>
      <c r="H297" s="185">
        <f>D297*E297*G297</f>
        <v>35000</v>
      </c>
      <c r="I297" s="198">
        <v>1</v>
      </c>
      <c r="J297" s="187">
        <f>D297*E297*I297</f>
        <v>35000</v>
      </c>
      <c r="K297" s="187">
        <f t="shared" si="77"/>
        <v>70000</v>
      </c>
      <c r="L297" s="209"/>
      <c r="M297" s="235"/>
      <c r="N297" s="235"/>
      <c r="O297" s="235"/>
      <c r="P297" s="235"/>
    </row>
    <row r="298" spans="1:16" s="236" customFormat="1" ht="14.1" customHeight="1">
      <c r="A298" s="205"/>
      <c r="B298" s="219" t="s">
        <v>23</v>
      </c>
      <c r="C298" s="193"/>
      <c r="D298" s="221"/>
      <c r="E298" s="222"/>
      <c r="F298" s="196"/>
      <c r="G298" s="197"/>
      <c r="H298" s="185">
        <f>D298*E298*G298</f>
        <v>0</v>
      </c>
      <c r="I298" s="198"/>
      <c r="J298" s="187">
        <f>D298*E298*I298</f>
        <v>0</v>
      </c>
      <c r="K298" s="187">
        <f t="shared" si="77"/>
        <v>0</v>
      </c>
      <c r="L298" s="209"/>
      <c r="M298" s="235"/>
      <c r="N298" s="235"/>
      <c r="O298" s="235"/>
      <c r="P298" s="235"/>
    </row>
    <row r="299" spans="1:16" s="236" customFormat="1" ht="14.1" customHeight="1">
      <c r="A299" s="205"/>
      <c r="B299" s="219" t="s">
        <v>24</v>
      </c>
      <c r="C299" s="193"/>
      <c r="D299" s="221"/>
      <c r="E299" s="222"/>
      <c r="F299" s="196"/>
      <c r="G299" s="197"/>
      <c r="H299" s="185">
        <f>D299*E299*G299</f>
        <v>0</v>
      </c>
      <c r="I299" s="198"/>
      <c r="J299" s="187">
        <f>D299*E299*I299</f>
        <v>0</v>
      </c>
      <c r="K299" s="187">
        <f t="shared" si="77"/>
        <v>0</v>
      </c>
      <c r="L299" s="209"/>
      <c r="M299" s="235"/>
      <c r="N299" s="235"/>
      <c r="O299" s="235"/>
      <c r="P299" s="235"/>
    </row>
    <row r="300" spans="1:16" s="236" customFormat="1" ht="14.1" customHeight="1">
      <c r="A300" s="205"/>
      <c r="B300" s="219" t="s">
        <v>25</v>
      </c>
      <c r="C300" s="193"/>
      <c r="D300" s="221"/>
      <c r="E300" s="222"/>
      <c r="F300" s="196"/>
      <c r="G300" s="197"/>
      <c r="H300" s="185">
        <f>D300*E300*G300</f>
        <v>0</v>
      </c>
      <c r="I300" s="198"/>
      <c r="J300" s="187">
        <f>D300*E300*I300</f>
        <v>0</v>
      </c>
      <c r="K300" s="187">
        <f t="shared" si="77"/>
        <v>0</v>
      </c>
      <c r="L300" s="209"/>
      <c r="M300" s="235"/>
      <c r="N300" s="235"/>
      <c r="O300" s="235"/>
      <c r="P300" s="235"/>
    </row>
    <row r="301" spans="1:16" ht="14.1" customHeight="1">
      <c r="A301" s="174" t="s">
        <v>95</v>
      </c>
      <c r="B301" s="171"/>
      <c r="C301" s="174"/>
      <c r="D301" s="231"/>
      <c r="E301" s="232"/>
      <c r="F301" s="182"/>
      <c r="G301" s="233"/>
      <c r="H301" s="207">
        <f>SUM(H296:H300)</f>
        <v>95000</v>
      </c>
      <c r="I301" s="234"/>
      <c r="J301" s="208">
        <f>SUM(J296:J300)</f>
        <v>95000</v>
      </c>
      <c r="K301" s="208">
        <f>SUM(K296:K300)</f>
        <v>190000</v>
      </c>
      <c r="L301" s="231"/>
      <c r="M301" s="154"/>
      <c r="N301" s="154"/>
      <c r="O301" s="154"/>
      <c r="P301" s="154"/>
    </row>
    <row r="302" spans="1:16" ht="14.1" customHeight="1">
      <c r="A302" s="174"/>
      <c r="B302" s="171"/>
      <c r="C302" s="174"/>
      <c r="D302" s="231"/>
      <c r="E302" s="232"/>
      <c r="F302" s="182"/>
      <c r="G302" s="233"/>
      <c r="H302" s="207"/>
      <c r="I302" s="234"/>
      <c r="J302" s="208"/>
      <c r="K302" s="208"/>
      <c r="L302" s="231"/>
      <c r="M302" s="154"/>
      <c r="N302" s="154"/>
      <c r="O302" s="154"/>
      <c r="P302" s="154"/>
    </row>
    <row r="303" spans="1:16" s="236" customFormat="1" ht="24" customHeight="1">
      <c r="A303" s="248" t="s">
        <v>58</v>
      </c>
      <c r="B303" s="616" t="s">
        <v>90</v>
      </c>
      <c r="C303" s="616"/>
      <c r="D303" s="211" t="s">
        <v>14</v>
      </c>
      <c r="E303" s="176" t="s">
        <v>15</v>
      </c>
      <c r="F303" s="182"/>
      <c r="G303" s="233"/>
      <c r="H303" s="207"/>
      <c r="I303" s="234"/>
      <c r="J303" s="208"/>
      <c r="K303" s="208"/>
      <c r="L303" s="231"/>
      <c r="M303" s="235"/>
      <c r="N303" s="235"/>
      <c r="O303" s="235"/>
      <c r="P303" s="235"/>
    </row>
    <row r="304" spans="1:16" s="236" customFormat="1" ht="14.1" customHeight="1">
      <c r="A304" s="205" t="s">
        <v>19</v>
      </c>
      <c r="B304" s="171" t="s">
        <v>44</v>
      </c>
      <c r="C304" s="174"/>
      <c r="D304" s="231"/>
      <c r="E304" s="232"/>
      <c r="F304" s="182"/>
      <c r="G304" s="184"/>
      <c r="H304" s="185"/>
      <c r="I304" s="186"/>
      <c r="J304" s="187"/>
      <c r="K304" s="187"/>
      <c r="L304" s="209"/>
      <c r="M304" s="235"/>
      <c r="N304" s="235"/>
      <c r="O304" s="235"/>
      <c r="P304" s="235"/>
    </row>
    <row r="305" spans="1:18" ht="14.1" customHeight="1">
      <c r="A305" s="205"/>
      <c r="B305" s="219" t="s">
        <v>20</v>
      </c>
      <c r="C305" s="220" t="s">
        <v>168</v>
      </c>
      <c r="D305" s="224">
        <f>300*3</f>
        <v>900</v>
      </c>
      <c r="E305" s="222">
        <v>1</v>
      </c>
      <c r="F305" s="196" t="s">
        <v>21</v>
      </c>
      <c r="G305" s="197">
        <v>3</v>
      </c>
      <c r="H305" s="185">
        <f>D305*E305*G305</f>
        <v>2700</v>
      </c>
      <c r="I305" s="198">
        <v>3</v>
      </c>
      <c r="J305" s="187">
        <f>D305*E305*I305</f>
        <v>2700</v>
      </c>
      <c r="K305" s="187">
        <f t="shared" ref="K305:K309" si="78">H305+J305</f>
        <v>5400</v>
      </c>
      <c r="L305" s="209"/>
      <c r="M305" s="154"/>
      <c r="N305" s="154"/>
      <c r="O305" s="154"/>
      <c r="P305" s="154"/>
    </row>
    <row r="306" spans="1:18" ht="14.1" customHeight="1">
      <c r="A306" s="205"/>
      <c r="B306" s="219" t="s">
        <v>22</v>
      </c>
      <c r="C306" s="220" t="s">
        <v>173</v>
      </c>
      <c r="D306" s="224">
        <f>300*2</f>
        <v>600</v>
      </c>
      <c r="E306" s="222">
        <v>1</v>
      </c>
      <c r="F306" s="196" t="s">
        <v>21</v>
      </c>
      <c r="G306" s="197">
        <v>2</v>
      </c>
      <c r="H306" s="185">
        <f>D306*E306*G306</f>
        <v>1200</v>
      </c>
      <c r="I306" s="198">
        <v>2</v>
      </c>
      <c r="J306" s="187">
        <f>D306*E306*I306</f>
        <v>1200</v>
      </c>
      <c r="K306" s="187">
        <f t="shared" si="78"/>
        <v>2400</v>
      </c>
      <c r="L306" s="209"/>
      <c r="M306" s="154"/>
      <c r="N306" s="154"/>
      <c r="O306" s="154"/>
      <c r="P306" s="154"/>
    </row>
    <row r="307" spans="1:18" ht="14.1" customHeight="1">
      <c r="A307" s="205"/>
      <c r="B307" s="219" t="s">
        <v>23</v>
      </c>
      <c r="C307" s="220" t="s">
        <v>149</v>
      </c>
      <c r="D307" s="224">
        <v>200</v>
      </c>
      <c r="E307" s="222">
        <v>1</v>
      </c>
      <c r="F307" s="196" t="s">
        <v>32</v>
      </c>
      <c r="G307" s="197">
        <v>2</v>
      </c>
      <c r="H307" s="185">
        <f>D307*E307*G307</f>
        <v>400</v>
      </c>
      <c r="I307" s="198">
        <v>2</v>
      </c>
      <c r="J307" s="187">
        <f>D307*E307*I307</f>
        <v>400</v>
      </c>
      <c r="K307" s="187">
        <f t="shared" si="78"/>
        <v>800</v>
      </c>
      <c r="L307" s="209"/>
      <c r="M307" s="154"/>
      <c r="N307" s="154"/>
      <c r="O307" s="154"/>
      <c r="P307" s="154"/>
    </row>
    <row r="308" spans="1:18" ht="14.1" customHeight="1">
      <c r="A308" s="205"/>
      <c r="B308" s="219" t="s">
        <v>36</v>
      </c>
      <c r="C308" s="220" t="s">
        <v>154</v>
      </c>
      <c r="D308" s="224">
        <f>20*50</f>
        <v>1000</v>
      </c>
      <c r="E308" s="222">
        <v>1</v>
      </c>
      <c r="F308" s="196" t="s">
        <v>32</v>
      </c>
      <c r="G308" s="197">
        <v>2</v>
      </c>
      <c r="H308" s="185">
        <f>D308*E308*G308</f>
        <v>2000</v>
      </c>
      <c r="I308" s="198">
        <v>2</v>
      </c>
      <c r="J308" s="187">
        <f>D308*E308*I308</f>
        <v>2000</v>
      </c>
      <c r="K308" s="187">
        <f t="shared" si="78"/>
        <v>4000</v>
      </c>
      <c r="L308" s="209"/>
      <c r="M308" s="154"/>
      <c r="N308" s="154"/>
      <c r="O308" s="154"/>
      <c r="P308" s="154"/>
    </row>
    <row r="309" spans="1:18" ht="14.1" customHeight="1">
      <c r="A309" s="205"/>
      <c r="B309" s="219" t="s">
        <v>37</v>
      </c>
      <c r="C309" s="220"/>
      <c r="D309" s="221"/>
      <c r="E309" s="222"/>
      <c r="F309" s="196" t="s">
        <v>32</v>
      </c>
      <c r="G309" s="197"/>
      <c r="H309" s="185">
        <f>D309*E309*G309</f>
        <v>0</v>
      </c>
      <c r="I309" s="198"/>
      <c r="J309" s="187">
        <f>D309*E309*I309</f>
        <v>0</v>
      </c>
      <c r="K309" s="187">
        <f t="shared" si="78"/>
        <v>0</v>
      </c>
      <c r="L309" s="209"/>
      <c r="M309" s="154"/>
      <c r="N309" s="154"/>
      <c r="O309" s="154"/>
      <c r="P309" s="154"/>
    </row>
    <row r="310" spans="1:18" s="236" customFormat="1" ht="14.1" customHeight="1">
      <c r="A310" s="174" t="s">
        <v>45</v>
      </c>
      <c r="B310" s="171"/>
      <c r="C310" s="174"/>
      <c r="D310" s="209"/>
      <c r="E310" s="247"/>
      <c r="F310" s="172"/>
      <c r="G310" s="233"/>
      <c r="H310" s="207">
        <f>SUM(H305:H309)</f>
        <v>6300</v>
      </c>
      <c r="I310" s="234"/>
      <c r="J310" s="208">
        <f>SUM(J305:J309)</f>
        <v>6300</v>
      </c>
      <c r="K310" s="208">
        <f>SUM(K305:K309)</f>
        <v>12600</v>
      </c>
      <c r="L310" s="231"/>
      <c r="M310" s="235"/>
      <c r="N310" s="235"/>
      <c r="O310" s="235"/>
      <c r="P310" s="235"/>
    </row>
    <row r="311" spans="1:18" ht="12.75" customHeight="1">
      <c r="D311" s="249"/>
      <c r="G311" s="250"/>
      <c r="H311" s="251"/>
      <c r="I311" s="252"/>
      <c r="J311" s="252"/>
      <c r="K311" s="252"/>
      <c r="L311" s="138"/>
    </row>
    <row r="312" spans="1:18" s="259" customFormat="1" ht="14.1" customHeight="1">
      <c r="A312" s="248" t="s">
        <v>92</v>
      </c>
      <c r="B312" s="248" t="s">
        <v>165</v>
      </c>
      <c r="C312" s="248"/>
      <c r="D312" s="253"/>
      <c r="E312" s="176" t="s">
        <v>15</v>
      </c>
      <c r="F312" s="254"/>
      <c r="G312" s="255"/>
      <c r="H312" s="256"/>
      <c r="I312" s="257"/>
      <c r="J312" s="258"/>
      <c r="K312" s="258"/>
      <c r="L312" s="277"/>
    </row>
    <row r="313" spans="1:18" s="265" customFormat="1" ht="14.1" customHeight="1">
      <c r="A313" s="248"/>
      <c r="B313" s="260" t="s">
        <v>162</v>
      </c>
      <c r="C313" s="248"/>
      <c r="D313" s="253"/>
      <c r="E313" s="261">
        <v>0.25</v>
      </c>
      <c r="F313" s="172" t="s">
        <v>55</v>
      </c>
      <c r="G313" s="262"/>
      <c r="H313" s="263">
        <f>SUM(D37-D35+25000+25000)*E313</f>
        <v>133293.73499999999</v>
      </c>
      <c r="I313" s="264"/>
      <c r="J313" s="187">
        <f>(F37-F35)*E313</f>
        <v>89218.735000000001</v>
      </c>
      <c r="K313" s="208">
        <f>H313+J313</f>
        <v>222512.46999999997</v>
      </c>
      <c r="L313" s="231"/>
    </row>
    <row r="314" spans="1:18" s="265" customFormat="1" ht="14.1" customHeight="1">
      <c r="A314" s="248"/>
      <c r="B314" s="260" t="s">
        <v>163</v>
      </c>
      <c r="C314" s="248"/>
      <c r="D314" s="253"/>
      <c r="E314" s="266"/>
      <c r="F314" s="172"/>
      <c r="G314" s="262"/>
      <c r="H314" s="263"/>
      <c r="I314" s="264"/>
      <c r="J314" s="267"/>
      <c r="K314" s="267"/>
      <c r="L314" s="253"/>
    </row>
    <row r="315" spans="1:18" s="265" customFormat="1" ht="14.1" customHeight="1">
      <c r="A315" s="248"/>
      <c r="B315" s="260" t="s">
        <v>166</v>
      </c>
      <c r="C315" s="248"/>
      <c r="D315" s="253"/>
      <c r="E315" s="266"/>
      <c r="F315" s="172"/>
      <c r="G315" s="262"/>
      <c r="H315" s="263"/>
      <c r="I315" s="264"/>
      <c r="J315" s="267"/>
      <c r="K315" s="267"/>
      <c r="L315" s="253"/>
    </row>
    <row r="316" spans="1:18" s="265" customFormat="1" ht="14.1" customHeight="1">
      <c r="A316" s="248"/>
      <c r="B316" s="260" t="s">
        <v>167</v>
      </c>
      <c r="C316" s="248"/>
      <c r="D316" s="253"/>
      <c r="E316" s="266"/>
      <c r="F316" s="172"/>
      <c r="G316" s="262"/>
      <c r="H316" s="263"/>
      <c r="I316" s="264"/>
      <c r="J316" s="267"/>
      <c r="K316" s="267"/>
      <c r="L316" s="253"/>
    </row>
    <row r="317" spans="1:18" s="265" customFormat="1" ht="14.1" customHeight="1">
      <c r="A317" s="248"/>
      <c r="B317" s="260"/>
      <c r="C317" s="248"/>
      <c r="D317" s="253"/>
      <c r="E317" s="266"/>
      <c r="F317" s="172"/>
      <c r="G317" s="262"/>
      <c r="H317" s="263"/>
      <c r="I317" s="264"/>
      <c r="J317" s="267"/>
      <c r="K317" s="267"/>
      <c r="L317" s="253"/>
    </row>
    <row r="318" spans="1:18" ht="13.5" customHeight="1">
      <c r="A318" s="268" t="s">
        <v>114</v>
      </c>
      <c r="B318" s="268" t="s">
        <v>59</v>
      </c>
      <c r="C318" s="268"/>
      <c r="D318" s="269" t="s">
        <v>14</v>
      </c>
      <c r="E318" s="270" t="s">
        <v>15</v>
      </c>
      <c r="F318" s="271"/>
      <c r="G318" s="272"/>
      <c r="H318" s="273"/>
      <c r="I318" s="274"/>
      <c r="J318" s="274"/>
      <c r="K318" s="274"/>
      <c r="L318" s="299"/>
    </row>
    <row r="319" spans="1:18" ht="12.75" customHeight="1">
      <c r="A319" s="205" t="s">
        <v>19</v>
      </c>
      <c r="B319" s="275" t="s">
        <v>109</v>
      </c>
      <c r="C319" s="276"/>
      <c r="D319" s="277"/>
      <c r="E319" s="210"/>
      <c r="F319" s="278"/>
      <c r="G319" s="184"/>
      <c r="H319" s="185"/>
      <c r="I319" s="186"/>
      <c r="J319" s="258"/>
      <c r="K319" s="258"/>
      <c r="L319" s="277"/>
    </row>
    <row r="320" spans="1:18" s="138" customFormat="1" ht="12.75" customHeight="1">
      <c r="A320" s="279"/>
      <c r="B320" s="275" t="s">
        <v>103</v>
      </c>
      <c r="C320" s="280"/>
      <c r="D320" s="281">
        <v>1500</v>
      </c>
      <c r="E320" s="282">
        <v>0.2</v>
      </c>
      <c r="F320" s="283" t="s">
        <v>21</v>
      </c>
      <c r="G320" s="197">
        <v>12</v>
      </c>
      <c r="H320" s="185">
        <f>D320*E320*G320</f>
        <v>3600</v>
      </c>
      <c r="I320" s="198"/>
      <c r="J320" s="187">
        <f>D320*E320*I320</f>
        <v>0</v>
      </c>
      <c r="K320" s="187">
        <f t="shared" ref="K320:K322" si="79">H320+J320</f>
        <v>3600</v>
      </c>
      <c r="L320" s="209"/>
      <c r="M320" s="140"/>
      <c r="N320" s="140"/>
      <c r="O320" s="140"/>
      <c r="P320" s="140"/>
      <c r="Q320" s="140"/>
      <c r="R320" s="140"/>
    </row>
    <row r="321" spans="1:18" s="138" customFormat="1" ht="12.75" customHeight="1">
      <c r="A321" s="279"/>
      <c r="B321" s="275" t="s">
        <v>101</v>
      </c>
      <c r="C321" s="280"/>
      <c r="D321" s="281">
        <v>2000</v>
      </c>
      <c r="E321" s="282">
        <v>0.5</v>
      </c>
      <c r="F321" s="283" t="s">
        <v>21</v>
      </c>
      <c r="G321" s="197">
        <v>6</v>
      </c>
      <c r="H321" s="185">
        <f>D321*E321*G321</f>
        <v>6000</v>
      </c>
      <c r="I321" s="198"/>
      <c r="J321" s="187">
        <f>D321*E321*I321</f>
        <v>0</v>
      </c>
      <c r="K321" s="187">
        <f t="shared" si="79"/>
        <v>6000</v>
      </c>
      <c r="L321" s="209"/>
      <c r="M321" s="140"/>
      <c r="N321" s="140"/>
      <c r="O321" s="140"/>
      <c r="P321" s="140"/>
      <c r="Q321" s="140"/>
      <c r="R321" s="140"/>
    </row>
    <row r="322" spans="1:18" s="138" customFormat="1" ht="12.75" customHeight="1">
      <c r="A322" s="279"/>
      <c r="B322" s="275" t="s">
        <v>104</v>
      </c>
      <c r="C322" s="280"/>
      <c r="D322" s="281"/>
      <c r="E322" s="282"/>
      <c r="F322" s="283" t="s">
        <v>127</v>
      </c>
      <c r="G322" s="197"/>
      <c r="H322" s="185">
        <f>D322*E322*G322</f>
        <v>0</v>
      </c>
      <c r="I322" s="198"/>
      <c r="J322" s="187">
        <f>D322*E322*I322</f>
        <v>0</v>
      </c>
      <c r="K322" s="187">
        <f t="shared" si="79"/>
        <v>0</v>
      </c>
      <c r="L322" s="209"/>
      <c r="M322" s="140"/>
      <c r="N322" s="140"/>
      <c r="O322" s="140"/>
      <c r="P322" s="140"/>
      <c r="Q322" s="140"/>
      <c r="R322" s="140"/>
    </row>
    <row r="323" spans="1:18" s="209" customFormat="1" ht="12.75" customHeight="1">
      <c r="A323" s="174" t="s">
        <v>116</v>
      </c>
      <c r="B323" s="275"/>
      <c r="C323" s="276"/>
      <c r="D323" s="277"/>
      <c r="E323" s="210"/>
      <c r="F323" s="278"/>
      <c r="G323" s="184"/>
      <c r="H323" s="185">
        <f>SUBTOTAL(9,H320:H322)</f>
        <v>9600</v>
      </c>
      <c r="I323" s="186"/>
      <c r="J323" s="187">
        <f>SUBTOTAL(9,J320:J322)</f>
        <v>0</v>
      </c>
      <c r="K323" s="187">
        <f>SUBTOTAL(9,K320:K322)</f>
        <v>9600</v>
      </c>
      <c r="M323" s="284"/>
      <c r="N323" s="284"/>
      <c r="O323" s="284"/>
      <c r="P323" s="284"/>
      <c r="Q323" s="284"/>
      <c r="R323" s="284"/>
    </row>
    <row r="324" spans="1:18" s="209" customFormat="1" ht="12.75" customHeight="1">
      <c r="A324" s="174"/>
      <c r="B324" s="275"/>
      <c r="C324" s="276"/>
      <c r="D324" s="277"/>
      <c r="E324" s="210"/>
      <c r="F324" s="278"/>
      <c r="G324" s="184"/>
      <c r="H324" s="185"/>
      <c r="I324" s="186"/>
      <c r="J324" s="187"/>
      <c r="K324" s="187"/>
      <c r="M324" s="284"/>
      <c r="N324" s="284"/>
      <c r="O324" s="284"/>
      <c r="P324" s="284"/>
      <c r="Q324" s="284"/>
      <c r="R324" s="284"/>
    </row>
    <row r="325" spans="1:18" s="138" customFormat="1" ht="12.75" customHeight="1">
      <c r="A325" s="205" t="s">
        <v>63</v>
      </c>
      <c r="B325" s="275" t="s">
        <v>100</v>
      </c>
      <c r="C325" s="276"/>
      <c r="D325" s="277"/>
      <c r="E325" s="210"/>
      <c r="F325" s="278"/>
      <c r="G325" s="184"/>
      <c r="H325" s="185"/>
      <c r="I325" s="186"/>
      <c r="J325" s="258"/>
      <c r="K325" s="258"/>
      <c r="L325" s="277"/>
      <c r="M325" s="140"/>
      <c r="N325" s="140"/>
      <c r="O325" s="140"/>
      <c r="P325" s="140"/>
      <c r="Q325" s="140"/>
      <c r="R325" s="140"/>
    </row>
    <row r="326" spans="1:18" s="138" customFormat="1" ht="34.5" customHeight="1">
      <c r="A326" s="205"/>
      <c r="B326" s="614" t="s">
        <v>143</v>
      </c>
      <c r="C326" s="615"/>
      <c r="D326" s="277"/>
      <c r="E326" s="210"/>
      <c r="F326" s="278"/>
      <c r="G326" s="184"/>
      <c r="H326" s="185"/>
      <c r="I326" s="186"/>
      <c r="J326" s="258"/>
      <c r="K326" s="258"/>
      <c r="L326" s="277"/>
      <c r="M326" s="140"/>
      <c r="N326" s="140"/>
      <c r="O326" s="140"/>
      <c r="P326" s="140"/>
      <c r="Q326" s="140"/>
      <c r="R326" s="140"/>
    </row>
    <row r="327" spans="1:18" s="138" customFormat="1" ht="12.75" customHeight="1">
      <c r="A327" s="279"/>
      <c r="B327" s="275" t="s">
        <v>103</v>
      </c>
      <c r="C327" s="220" t="s">
        <v>193</v>
      </c>
      <c r="D327" s="281">
        <v>1800</v>
      </c>
      <c r="E327" s="282">
        <v>0.5</v>
      </c>
      <c r="F327" s="196" t="s">
        <v>73</v>
      </c>
      <c r="G327" s="197">
        <v>3</v>
      </c>
      <c r="H327" s="185">
        <f>D327*E327*G327</f>
        <v>2700</v>
      </c>
      <c r="I327" s="198"/>
      <c r="J327" s="187">
        <f>D327*E327*I327</f>
        <v>0</v>
      </c>
      <c r="K327" s="187">
        <f t="shared" ref="K327:K335" si="80">H327+J327</f>
        <v>2700</v>
      </c>
      <c r="L327" s="209"/>
      <c r="M327" s="140"/>
      <c r="N327" s="140"/>
      <c r="O327" s="140"/>
      <c r="P327" s="140"/>
      <c r="Q327" s="140"/>
      <c r="R327" s="140"/>
    </row>
    <row r="328" spans="1:18" s="138" customFormat="1" ht="12.75" customHeight="1">
      <c r="A328" s="279"/>
      <c r="B328" s="275" t="s">
        <v>101</v>
      </c>
      <c r="C328" s="220" t="s">
        <v>194</v>
      </c>
      <c r="D328" s="281"/>
      <c r="E328" s="282"/>
      <c r="F328" s="196" t="s">
        <v>74</v>
      </c>
      <c r="G328" s="197"/>
      <c r="H328" s="185">
        <f>D328*E328*G328</f>
        <v>0</v>
      </c>
      <c r="I328" s="198"/>
      <c r="J328" s="187">
        <f>D328*E328*I328</f>
        <v>0</v>
      </c>
      <c r="K328" s="187">
        <f t="shared" si="80"/>
        <v>0</v>
      </c>
      <c r="L328" s="209"/>
      <c r="M328" s="140"/>
      <c r="N328" s="140"/>
      <c r="O328" s="140"/>
      <c r="P328" s="140"/>
      <c r="Q328" s="140"/>
      <c r="R328" s="140"/>
    </row>
    <row r="329" spans="1:18" s="138" customFormat="1" ht="12.75" customHeight="1">
      <c r="A329" s="279"/>
      <c r="B329" s="275" t="s">
        <v>104</v>
      </c>
      <c r="C329" s="220" t="s">
        <v>195</v>
      </c>
      <c r="D329" s="281"/>
      <c r="E329" s="282"/>
      <c r="F329" s="196" t="s">
        <v>75</v>
      </c>
      <c r="G329" s="197"/>
      <c r="H329" s="185">
        <f>D329*E329*G329</f>
        <v>0</v>
      </c>
      <c r="I329" s="198"/>
      <c r="J329" s="187">
        <f>D329*E329*I329</f>
        <v>0</v>
      </c>
      <c r="K329" s="187">
        <f t="shared" si="80"/>
        <v>0</v>
      </c>
      <c r="L329" s="209"/>
      <c r="M329" s="140"/>
      <c r="N329" s="140"/>
      <c r="O329" s="140"/>
      <c r="P329" s="140"/>
      <c r="Q329" s="140"/>
      <c r="R329" s="140"/>
    </row>
    <row r="330" spans="1:18" s="138" customFormat="1" ht="20.25" customHeight="1">
      <c r="A330" s="279"/>
      <c r="B330" s="275" t="s">
        <v>115</v>
      </c>
      <c r="C330" s="220" t="s">
        <v>196</v>
      </c>
      <c r="D330" s="281"/>
      <c r="E330" s="282"/>
      <c r="F330" s="226" t="s">
        <v>76</v>
      </c>
      <c r="G330" s="197"/>
      <c r="H330" s="185">
        <f>D330*E330*G330</f>
        <v>0</v>
      </c>
      <c r="I330" s="198"/>
      <c r="J330" s="187">
        <f>D330*E330*I330</f>
        <v>0</v>
      </c>
      <c r="K330" s="187">
        <f t="shared" si="80"/>
        <v>0</v>
      </c>
      <c r="L330" s="209"/>
      <c r="M330" s="140"/>
      <c r="N330" s="140"/>
      <c r="O330" s="140"/>
      <c r="P330" s="140"/>
      <c r="Q330" s="140"/>
      <c r="R330" s="140"/>
    </row>
    <row r="331" spans="1:18" s="138" customFormat="1" ht="43.5" customHeight="1">
      <c r="A331" s="279"/>
      <c r="B331" s="614" t="s">
        <v>143</v>
      </c>
      <c r="C331" s="615"/>
      <c r="D331" s="281"/>
      <c r="E331" s="282"/>
      <c r="F331" s="283"/>
      <c r="G331" s="197"/>
      <c r="H331" s="185"/>
      <c r="I331" s="198"/>
      <c r="J331" s="187"/>
      <c r="K331" s="187"/>
      <c r="L331" s="209"/>
      <c r="M331" s="140"/>
      <c r="N331" s="140"/>
      <c r="O331" s="140"/>
      <c r="P331" s="140"/>
      <c r="Q331" s="140"/>
      <c r="R331" s="140"/>
    </row>
    <row r="332" spans="1:18" s="138" customFormat="1" ht="12.75" customHeight="1">
      <c r="A332" s="279"/>
      <c r="B332" s="275" t="s">
        <v>103</v>
      </c>
      <c r="C332" s="280"/>
      <c r="D332" s="281"/>
      <c r="E332" s="282"/>
      <c r="F332" s="283"/>
      <c r="G332" s="197"/>
      <c r="H332" s="185">
        <f>D332*E332*G332</f>
        <v>0</v>
      </c>
      <c r="I332" s="198"/>
      <c r="J332" s="185">
        <f>F332*G332*I332</f>
        <v>0</v>
      </c>
      <c r="K332" s="187">
        <f t="shared" si="80"/>
        <v>0</v>
      </c>
      <c r="L332" s="209"/>
      <c r="M332" s="140"/>
      <c r="N332" s="140"/>
      <c r="O332" s="140"/>
      <c r="P332" s="140"/>
      <c r="Q332" s="140"/>
      <c r="R332" s="140"/>
    </row>
    <row r="333" spans="1:18" s="138" customFormat="1" ht="12.75" customHeight="1">
      <c r="A333" s="279"/>
      <c r="B333" s="275" t="s">
        <v>101</v>
      </c>
      <c r="C333" s="280"/>
      <c r="D333" s="281"/>
      <c r="E333" s="282"/>
      <c r="F333" s="283"/>
      <c r="G333" s="197"/>
      <c r="H333" s="185">
        <f>D333*E333*G333</f>
        <v>0</v>
      </c>
      <c r="I333" s="198"/>
      <c r="J333" s="185">
        <f>F333*G333*I333</f>
        <v>0</v>
      </c>
      <c r="K333" s="187">
        <f t="shared" si="80"/>
        <v>0</v>
      </c>
      <c r="L333" s="209"/>
      <c r="M333" s="140"/>
      <c r="N333" s="140"/>
      <c r="O333" s="140"/>
      <c r="P333" s="140"/>
      <c r="Q333" s="140"/>
      <c r="R333" s="140"/>
    </row>
    <row r="334" spans="1:18" s="138" customFormat="1" ht="12.75" customHeight="1">
      <c r="A334" s="279"/>
      <c r="B334" s="275" t="s">
        <v>104</v>
      </c>
      <c r="C334" s="280"/>
      <c r="D334" s="281"/>
      <c r="E334" s="282"/>
      <c r="F334" s="283"/>
      <c r="G334" s="197"/>
      <c r="H334" s="185">
        <f>D334*E334*G334</f>
        <v>0</v>
      </c>
      <c r="I334" s="198"/>
      <c r="J334" s="185">
        <f>F334*G334*I334</f>
        <v>0</v>
      </c>
      <c r="K334" s="187">
        <f t="shared" si="80"/>
        <v>0</v>
      </c>
      <c r="L334" s="209"/>
      <c r="M334" s="140"/>
      <c r="N334" s="140"/>
      <c r="O334" s="140"/>
      <c r="P334" s="140"/>
      <c r="Q334" s="140"/>
      <c r="R334" s="140"/>
    </row>
    <row r="335" spans="1:18" s="138" customFormat="1" ht="12.75" customHeight="1">
      <c r="A335" s="279"/>
      <c r="B335" s="275" t="s">
        <v>115</v>
      </c>
      <c r="C335" s="280"/>
      <c r="D335" s="281"/>
      <c r="E335" s="282"/>
      <c r="F335" s="283"/>
      <c r="G335" s="197"/>
      <c r="H335" s="185">
        <f>D335*E335*G335</f>
        <v>0</v>
      </c>
      <c r="I335" s="198"/>
      <c r="J335" s="185">
        <f>F335*G335*I335</f>
        <v>0</v>
      </c>
      <c r="K335" s="187">
        <f t="shared" si="80"/>
        <v>0</v>
      </c>
      <c r="L335" s="209"/>
      <c r="M335" s="140"/>
      <c r="N335" s="140"/>
      <c r="O335" s="140"/>
      <c r="P335" s="140"/>
      <c r="Q335" s="140"/>
      <c r="R335" s="140"/>
    </row>
    <row r="336" spans="1:18" s="138" customFormat="1" ht="12.75" customHeight="1">
      <c r="A336" s="279"/>
      <c r="B336" s="275"/>
      <c r="C336" s="280"/>
      <c r="D336" s="281"/>
      <c r="E336" s="282"/>
      <c r="F336" s="283"/>
      <c r="G336" s="197"/>
      <c r="H336" s="185"/>
      <c r="I336" s="198"/>
      <c r="J336" s="187"/>
      <c r="K336" s="187"/>
      <c r="L336" s="209"/>
      <c r="M336" s="140"/>
      <c r="N336" s="140"/>
      <c r="O336" s="140"/>
      <c r="P336" s="140"/>
      <c r="Q336" s="140"/>
      <c r="R336" s="140"/>
    </row>
    <row r="337" spans="1:18" s="209" customFormat="1" ht="12.75" customHeight="1">
      <c r="A337" s="174" t="s">
        <v>117</v>
      </c>
      <c r="B337" s="275"/>
      <c r="C337" s="276"/>
      <c r="D337" s="277"/>
      <c r="E337" s="210"/>
      <c r="F337" s="278"/>
      <c r="G337" s="184"/>
      <c r="H337" s="185">
        <f>SUBTOTAL(9,H325:H335)</f>
        <v>2700</v>
      </c>
      <c r="I337" s="186"/>
      <c r="J337" s="187">
        <f>SUBTOTAL(9,J325:J335)</f>
        <v>0</v>
      </c>
      <c r="K337" s="187">
        <f>SUBTOTAL(9,K325:K328)</f>
        <v>2700</v>
      </c>
      <c r="M337" s="284"/>
      <c r="N337" s="284"/>
      <c r="O337" s="284"/>
      <c r="P337" s="284"/>
      <c r="Q337" s="284"/>
      <c r="R337" s="284"/>
    </row>
    <row r="338" spans="1:18" s="209" customFormat="1" ht="12.75" customHeight="1">
      <c r="A338" s="174"/>
      <c r="B338" s="275"/>
      <c r="C338" s="276"/>
      <c r="D338" s="277"/>
      <c r="E338" s="210"/>
      <c r="F338" s="278"/>
      <c r="G338" s="184"/>
      <c r="H338" s="185"/>
      <c r="I338" s="186"/>
      <c r="J338" s="187"/>
      <c r="K338" s="258"/>
      <c r="L338" s="277"/>
      <c r="M338" s="284"/>
      <c r="N338" s="284"/>
      <c r="O338" s="284"/>
      <c r="P338" s="284"/>
      <c r="Q338" s="284"/>
      <c r="R338" s="284"/>
    </row>
    <row r="339" spans="1:18" s="138" customFormat="1" ht="12.75" customHeight="1">
      <c r="A339" s="205" t="s">
        <v>64</v>
      </c>
      <c r="B339" s="275" t="s">
        <v>99</v>
      </c>
      <c r="C339" s="276"/>
      <c r="D339" s="277"/>
      <c r="E339" s="210"/>
      <c r="F339" s="278"/>
      <c r="G339" s="184"/>
      <c r="H339" s="185"/>
      <c r="I339" s="186"/>
      <c r="J339" s="258"/>
      <c r="K339" s="258"/>
      <c r="L339" s="277"/>
      <c r="M339" s="140"/>
      <c r="N339" s="140"/>
      <c r="O339" s="140"/>
      <c r="P339" s="140"/>
      <c r="Q339" s="140"/>
      <c r="R339" s="140"/>
    </row>
    <row r="340" spans="1:18" s="138" customFormat="1" ht="12.75" customHeight="1">
      <c r="A340" s="279"/>
      <c r="B340" s="275" t="s">
        <v>103</v>
      </c>
      <c r="C340" s="280"/>
      <c r="D340" s="281">
        <v>20</v>
      </c>
      <c r="E340" s="282">
        <v>0.05</v>
      </c>
      <c r="F340" s="283" t="s">
        <v>32</v>
      </c>
      <c r="G340" s="197"/>
      <c r="H340" s="185">
        <f>D340*E340*G340</f>
        <v>0</v>
      </c>
      <c r="I340" s="198"/>
      <c r="J340" s="187">
        <f>D340*E340*I340</f>
        <v>0</v>
      </c>
      <c r="K340" s="187">
        <f t="shared" ref="K340:K341" si="81">H340+J340</f>
        <v>0</v>
      </c>
      <c r="L340" s="209"/>
      <c r="M340" s="140"/>
      <c r="N340" s="140"/>
      <c r="O340" s="140"/>
      <c r="P340" s="140"/>
      <c r="Q340" s="140"/>
      <c r="R340" s="140"/>
    </row>
    <row r="341" spans="1:18" s="138" customFormat="1" ht="12.75" customHeight="1">
      <c r="A341" s="279"/>
      <c r="B341" s="275" t="s">
        <v>101</v>
      </c>
      <c r="C341" s="280"/>
      <c r="D341" s="281"/>
      <c r="E341" s="282"/>
      <c r="F341" s="283" t="s">
        <v>32</v>
      </c>
      <c r="G341" s="197"/>
      <c r="H341" s="185">
        <f>D341*E341*G341</f>
        <v>0</v>
      </c>
      <c r="I341" s="198"/>
      <c r="J341" s="187">
        <f>D341*E341*I341</f>
        <v>0</v>
      </c>
      <c r="K341" s="187">
        <f t="shared" si="81"/>
        <v>0</v>
      </c>
      <c r="L341" s="209"/>
      <c r="M341" s="140"/>
      <c r="N341" s="140"/>
      <c r="O341" s="140"/>
      <c r="P341" s="140"/>
      <c r="Q341" s="140"/>
      <c r="R341" s="140"/>
    </row>
    <row r="342" spans="1:18" s="209" customFormat="1" ht="12.75" customHeight="1">
      <c r="A342" s="174" t="s">
        <v>130</v>
      </c>
      <c r="B342" s="275"/>
      <c r="C342" s="276"/>
      <c r="D342" s="277"/>
      <c r="E342" s="210"/>
      <c r="F342" s="278"/>
      <c r="G342" s="184"/>
      <c r="H342" s="185">
        <f>SUBTOTAL(9,H339:H341)</f>
        <v>0</v>
      </c>
      <c r="I342" s="186"/>
      <c r="J342" s="187">
        <f>SUBTOTAL(9,J339:J341)</f>
        <v>0</v>
      </c>
      <c r="K342" s="187">
        <f>SUBTOTAL(9,K339:K341)</f>
        <v>0</v>
      </c>
      <c r="M342" s="284"/>
      <c r="N342" s="284"/>
      <c r="O342" s="284"/>
      <c r="P342" s="284"/>
      <c r="Q342" s="284"/>
      <c r="R342" s="284"/>
    </row>
    <row r="343" spans="1:18" s="209" customFormat="1" ht="12.75" customHeight="1">
      <c r="A343" s="174"/>
      <c r="B343" s="275"/>
      <c r="C343" s="276"/>
      <c r="D343" s="277"/>
      <c r="E343" s="210"/>
      <c r="F343" s="278"/>
      <c r="G343" s="184"/>
      <c r="H343" s="185"/>
      <c r="I343" s="186"/>
      <c r="J343" s="258"/>
      <c r="K343" s="258"/>
      <c r="L343" s="277"/>
      <c r="M343" s="284"/>
      <c r="N343" s="284"/>
      <c r="O343" s="284"/>
      <c r="P343" s="284"/>
      <c r="Q343" s="284"/>
      <c r="R343" s="284"/>
    </row>
    <row r="344" spans="1:18" s="138" customFormat="1" ht="12.75" customHeight="1">
      <c r="A344" s="205" t="s">
        <v>119</v>
      </c>
      <c r="B344" s="275" t="s">
        <v>189</v>
      </c>
      <c r="C344" s="276"/>
      <c r="D344" s="277"/>
      <c r="E344" s="210"/>
      <c r="F344" s="278"/>
      <c r="G344" s="184"/>
      <c r="H344" s="185"/>
      <c r="I344" s="186"/>
      <c r="J344" s="258"/>
      <c r="K344" s="258"/>
      <c r="L344" s="277"/>
      <c r="M344" s="140"/>
      <c r="N344" s="140"/>
      <c r="O344" s="140"/>
      <c r="P344" s="140"/>
      <c r="Q344" s="140"/>
      <c r="R344" s="140"/>
    </row>
    <row r="345" spans="1:18" s="138" customFormat="1" ht="12.75" customHeight="1">
      <c r="A345" s="279"/>
      <c r="B345" s="275" t="s">
        <v>103</v>
      </c>
      <c r="C345" s="280"/>
      <c r="D345" s="281"/>
      <c r="E345" s="282"/>
      <c r="F345" s="283" t="s">
        <v>32</v>
      </c>
      <c r="G345" s="197"/>
      <c r="H345" s="185">
        <f>D345*E345*G345</f>
        <v>0</v>
      </c>
      <c r="I345" s="198"/>
      <c r="J345" s="187">
        <f t="shared" ref="J345:J346" si="82">D345*E345*I345</f>
        <v>0</v>
      </c>
      <c r="K345" s="187">
        <f t="shared" ref="K345:K346" si="83">H345+J345</f>
        <v>0</v>
      </c>
      <c r="L345" s="209"/>
      <c r="M345" s="140"/>
      <c r="N345" s="140"/>
      <c r="O345" s="140"/>
      <c r="P345" s="140"/>
      <c r="Q345" s="140"/>
      <c r="R345" s="140"/>
    </row>
    <row r="346" spans="1:18" s="138" customFormat="1" ht="12.75" customHeight="1">
      <c r="A346" s="279"/>
      <c r="B346" s="275" t="s">
        <v>101</v>
      </c>
      <c r="C346" s="280"/>
      <c r="D346" s="281"/>
      <c r="E346" s="282"/>
      <c r="F346" s="283" t="s">
        <v>32</v>
      </c>
      <c r="G346" s="197"/>
      <c r="H346" s="185">
        <f>D346*E346*G346</f>
        <v>0</v>
      </c>
      <c r="I346" s="198"/>
      <c r="J346" s="187">
        <f t="shared" si="82"/>
        <v>0</v>
      </c>
      <c r="K346" s="187">
        <f t="shared" si="83"/>
        <v>0</v>
      </c>
      <c r="L346" s="209"/>
      <c r="M346" s="140"/>
      <c r="N346" s="140"/>
      <c r="O346" s="140"/>
      <c r="P346" s="140"/>
      <c r="Q346" s="140"/>
      <c r="R346" s="140"/>
    </row>
    <row r="347" spans="1:18" s="209" customFormat="1" ht="12.75" customHeight="1">
      <c r="A347" s="174" t="s">
        <v>120</v>
      </c>
      <c r="B347" s="275"/>
      <c r="C347" s="276"/>
      <c r="D347" s="277"/>
      <c r="E347" s="210"/>
      <c r="F347" s="278"/>
      <c r="G347" s="184"/>
      <c r="H347" s="185">
        <f>SUBTOTAL(9,H344:H346)</f>
        <v>0</v>
      </c>
      <c r="I347" s="186"/>
      <c r="J347" s="187">
        <f>SUBTOTAL(9,J344:J346)</f>
        <v>0</v>
      </c>
      <c r="K347" s="187">
        <f>SUBTOTAL(9,K344:K346)</f>
        <v>0</v>
      </c>
      <c r="M347" s="284"/>
      <c r="N347" s="284"/>
      <c r="O347" s="284"/>
      <c r="P347" s="284"/>
      <c r="Q347" s="284"/>
      <c r="R347" s="284"/>
    </row>
    <row r="348" spans="1:18" s="209" customFormat="1" ht="12.75" customHeight="1">
      <c r="A348" s="174"/>
      <c r="B348" s="275"/>
      <c r="C348" s="276"/>
      <c r="D348" s="277"/>
      <c r="E348" s="210"/>
      <c r="F348" s="278"/>
      <c r="G348" s="184"/>
      <c r="H348" s="185"/>
      <c r="I348" s="186"/>
      <c r="J348" s="258"/>
      <c r="K348" s="258"/>
      <c r="L348" s="277"/>
      <c r="M348" s="284"/>
      <c r="N348" s="284"/>
      <c r="O348" s="284"/>
      <c r="P348" s="284"/>
      <c r="Q348" s="284"/>
      <c r="R348" s="284"/>
    </row>
    <row r="349" spans="1:18" s="138" customFormat="1" ht="12.75" customHeight="1">
      <c r="A349" s="205" t="s">
        <v>122</v>
      </c>
      <c r="B349" s="275" t="s">
        <v>35</v>
      </c>
      <c r="C349" s="276"/>
      <c r="D349" s="277"/>
      <c r="E349" s="210"/>
      <c r="F349" s="278"/>
      <c r="G349" s="184"/>
      <c r="H349" s="185"/>
      <c r="I349" s="186"/>
      <c r="J349" s="258"/>
      <c r="K349" s="258"/>
      <c r="L349" s="277"/>
      <c r="M349" s="140"/>
      <c r="N349" s="140"/>
      <c r="O349" s="140"/>
      <c r="P349" s="140"/>
      <c r="Q349" s="140"/>
      <c r="R349" s="140"/>
    </row>
    <row r="350" spans="1:18" s="138" customFormat="1" ht="12.75" customHeight="1">
      <c r="A350" s="279"/>
      <c r="B350" s="275" t="s">
        <v>103</v>
      </c>
      <c r="C350" s="280"/>
      <c r="D350" s="281"/>
      <c r="E350" s="282"/>
      <c r="F350" s="283" t="s">
        <v>32</v>
      </c>
      <c r="G350" s="197"/>
      <c r="H350" s="185">
        <f>D350*E350*G350</f>
        <v>0</v>
      </c>
      <c r="I350" s="198"/>
      <c r="J350" s="187">
        <f>D350*E350*I350</f>
        <v>0</v>
      </c>
      <c r="K350" s="187">
        <f t="shared" ref="K350:K351" si="84">H350+J350</f>
        <v>0</v>
      </c>
      <c r="L350" s="209"/>
      <c r="M350" s="140"/>
      <c r="N350" s="140"/>
      <c r="O350" s="140"/>
      <c r="P350" s="140"/>
      <c r="Q350" s="140"/>
      <c r="R350" s="140"/>
    </row>
    <row r="351" spans="1:18" s="138" customFormat="1" ht="12.75" customHeight="1">
      <c r="A351" s="279"/>
      <c r="B351" s="275" t="s">
        <v>101</v>
      </c>
      <c r="C351" s="280"/>
      <c r="D351" s="281"/>
      <c r="E351" s="282"/>
      <c r="F351" s="283" t="s">
        <v>32</v>
      </c>
      <c r="G351" s="197"/>
      <c r="H351" s="185">
        <f>D351*E351*G351</f>
        <v>0</v>
      </c>
      <c r="I351" s="198"/>
      <c r="J351" s="187">
        <f t="shared" ref="J351" si="85">D351*E351*I351</f>
        <v>0</v>
      </c>
      <c r="K351" s="187">
        <f t="shared" si="84"/>
        <v>0</v>
      </c>
      <c r="L351" s="209"/>
      <c r="M351" s="140"/>
      <c r="N351" s="140"/>
      <c r="O351" s="140"/>
      <c r="P351" s="140"/>
      <c r="Q351" s="140"/>
      <c r="R351" s="140"/>
    </row>
    <row r="352" spans="1:18" s="209" customFormat="1" ht="12.75" customHeight="1">
      <c r="A352" s="174" t="s">
        <v>128</v>
      </c>
      <c r="B352" s="275"/>
      <c r="C352" s="276"/>
      <c r="D352" s="277"/>
      <c r="E352" s="210"/>
      <c r="F352" s="278"/>
      <c r="G352" s="184"/>
      <c r="H352" s="185">
        <f>SUBTOTAL(9,H349:H351)</f>
        <v>0</v>
      </c>
      <c r="I352" s="186"/>
      <c r="J352" s="187">
        <f>SUBTOTAL(9,J349:J351)</f>
        <v>0</v>
      </c>
      <c r="K352" s="187">
        <f>SUBTOTAL(9,K349:K351)</f>
        <v>0</v>
      </c>
      <c r="M352" s="284"/>
      <c r="N352" s="284"/>
      <c r="O352" s="284"/>
      <c r="P352" s="284"/>
      <c r="Q352" s="284"/>
      <c r="R352" s="284"/>
    </row>
    <row r="353" spans="1:18" s="209" customFormat="1" ht="12.75" customHeight="1">
      <c r="A353" s="174"/>
      <c r="B353" s="275"/>
      <c r="C353" s="276"/>
      <c r="D353" s="277"/>
      <c r="E353" s="210"/>
      <c r="F353" s="278"/>
      <c r="G353" s="184"/>
      <c r="H353" s="185"/>
      <c r="I353" s="186"/>
      <c r="J353" s="258"/>
      <c r="K353" s="258"/>
      <c r="L353" s="277"/>
      <c r="M353" s="284"/>
      <c r="N353" s="284"/>
      <c r="O353" s="284"/>
      <c r="P353" s="284"/>
      <c r="Q353" s="284"/>
      <c r="R353" s="284"/>
    </row>
    <row r="354" spans="1:18" s="138" customFormat="1" ht="12.75" customHeight="1">
      <c r="A354" s="205" t="s">
        <v>123</v>
      </c>
      <c r="B354" s="275" t="s">
        <v>190</v>
      </c>
      <c r="C354" s="276"/>
      <c r="D354" s="277"/>
      <c r="E354" s="210"/>
      <c r="F354" s="278"/>
      <c r="G354" s="184"/>
      <c r="H354" s="185"/>
      <c r="I354" s="186"/>
      <c r="J354" s="258"/>
      <c r="K354" s="258"/>
      <c r="L354" s="277"/>
      <c r="M354" s="140"/>
      <c r="N354" s="140"/>
      <c r="O354" s="140"/>
      <c r="P354" s="140"/>
      <c r="Q354" s="140"/>
      <c r="R354" s="140"/>
    </row>
    <row r="355" spans="1:18" s="138" customFormat="1" ht="12.75" customHeight="1">
      <c r="A355" s="279"/>
      <c r="B355" s="275" t="s">
        <v>103</v>
      </c>
      <c r="C355" s="280"/>
      <c r="D355" s="281"/>
      <c r="E355" s="282"/>
      <c r="F355" s="283" t="s">
        <v>32</v>
      </c>
      <c r="G355" s="197"/>
      <c r="H355" s="185">
        <f>D355*E355*G355</f>
        <v>0</v>
      </c>
      <c r="I355" s="198"/>
      <c r="J355" s="187">
        <f>D355*E355*I355</f>
        <v>0</v>
      </c>
      <c r="K355" s="187">
        <f t="shared" ref="K355:K356" si="86">H355+J355</f>
        <v>0</v>
      </c>
      <c r="L355" s="209"/>
      <c r="M355" s="140"/>
      <c r="N355" s="140"/>
      <c r="O355" s="140"/>
      <c r="P355" s="140"/>
      <c r="Q355" s="140"/>
      <c r="R355" s="140"/>
    </row>
    <row r="356" spans="1:18" s="138" customFormat="1" ht="12.75" customHeight="1">
      <c r="A356" s="279"/>
      <c r="B356" s="275" t="s">
        <v>101</v>
      </c>
      <c r="C356" s="280"/>
      <c r="D356" s="281"/>
      <c r="E356" s="282"/>
      <c r="F356" s="283" t="s">
        <v>32</v>
      </c>
      <c r="G356" s="197"/>
      <c r="H356" s="185">
        <f>D356*E356*G356</f>
        <v>0</v>
      </c>
      <c r="I356" s="198"/>
      <c r="J356" s="187">
        <f t="shared" ref="J356" si="87">D356*E356*I356</f>
        <v>0</v>
      </c>
      <c r="K356" s="187">
        <f t="shared" si="86"/>
        <v>0</v>
      </c>
      <c r="L356" s="209"/>
      <c r="M356" s="140"/>
      <c r="N356" s="140"/>
      <c r="O356" s="140"/>
      <c r="P356" s="140"/>
      <c r="Q356" s="140"/>
      <c r="R356" s="140"/>
    </row>
    <row r="357" spans="1:18" s="209" customFormat="1" ht="12.75" customHeight="1">
      <c r="A357" s="174" t="s">
        <v>121</v>
      </c>
      <c r="B357" s="275"/>
      <c r="C357" s="276"/>
      <c r="D357" s="277"/>
      <c r="E357" s="210"/>
      <c r="F357" s="278"/>
      <c r="G357" s="184"/>
      <c r="H357" s="185">
        <f>SUBTOTAL(9,H355:H356)</f>
        <v>0</v>
      </c>
      <c r="I357" s="186"/>
      <c r="J357" s="187">
        <f>SUBTOTAL(9,J354:J356)</f>
        <v>0</v>
      </c>
      <c r="K357" s="187">
        <f>SUBTOTAL(9,K354:K356)</f>
        <v>0</v>
      </c>
      <c r="M357" s="284"/>
      <c r="N357" s="284"/>
      <c r="O357" s="284"/>
      <c r="P357" s="284"/>
      <c r="Q357" s="284"/>
      <c r="R357" s="284"/>
    </row>
    <row r="358" spans="1:18" s="209" customFormat="1" ht="12.75" customHeight="1">
      <c r="A358" s="174"/>
      <c r="B358" s="275"/>
      <c r="C358" s="276"/>
      <c r="D358" s="277"/>
      <c r="E358" s="210"/>
      <c r="F358" s="278"/>
      <c r="G358" s="184"/>
      <c r="H358" s="185"/>
      <c r="I358" s="186"/>
      <c r="J358" s="258"/>
      <c r="K358" s="258"/>
      <c r="L358" s="277"/>
      <c r="M358" s="284"/>
      <c r="N358" s="284"/>
      <c r="O358" s="284"/>
      <c r="P358" s="284"/>
      <c r="Q358" s="284"/>
      <c r="R358" s="284"/>
    </row>
    <row r="359" spans="1:18" s="138" customFormat="1" ht="12.75" customHeight="1">
      <c r="A359" s="205" t="s">
        <v>124</v>
      </c>
      <c r="B359" s="275" t="s">
        <v>191</v>
      </c>
      <c r="C359" s="276"/>
      <c r="D359" s="277"/>
      <c r="E359" s="210"/>
      <c r="F359" s="278"/>
      <c r="G359" s="184"/>
      <c r="H359" s="185"/>
      <c r="I359" s="186"/>
      <c r="J359" s="258"/>
      <c r="K359" s="258"/>
      <c r="L359" s="277"/>
      <c r="M359" s="140"/>
      <c r="N359" s="140"/>
      <c r="O359" s="140"/>
      <c r="P359" s="140"/>
      <c r="Q359" s="140"/>
      <c r="R359" s="140"/>
    </row>
    <row r="360" spans="1:18" s="138" customFormat="1" ht="12.75" customHeight="1">
      <c r="A360" s="279"/>
      <c r="B360" s="275" t="s">
        <v>103</v>
      </c>
      <c r="C360" s="280"/>
      <c r="D360" s="281"/>
      <c r="E360" s="282"/>
      <c r="F360" s="283" t="s">
        <v>32</v>
      </c>
      <c r="G360" s="197"/>
      <c r="H360" s="185">
        <f>D360*E360*G360</f>
        <v>0</v>
      </c>
      <c r="I360" s="198"/>
      <c r="J360" s="187">
        <f>D360*E360*I360</f>
        <v>0</v>
      </c>
      <c r="K360" s="187">
        <f t="shared" ref="K360:K361" si="88">H360+J360</f>
        <v>0</v>
      </c>
      <c r="L360" s="209"/>
      <c r="M360" s="140"/>
      <c r="N360" s="140"/>
      <c r="O360" s="140"/>
      <c r="P360" s="140"/>
      <c r="Q360" s="140"/>
      <c r="R360" s="140"/>
    </row>
    <row r="361" spans="1:18" s="138" customFormat="1" ht="12.75" customHeight="1">
      <c r="A361" s="279"/>
      <c r="B361" s="275" t="s">
        <v>101</v>
      </c>
      <c r="C361" s="280"/>
      <c r="D361" s="281"/>
      <c r="E361" s="282"/>
      <c r="F361" s="283" t="s">
        <v>32</v>
      </c>
      <c r="G361" s="197"/>
      <c r="H361" s="185">
        <f>D361*E361*G361</f>
        <v>0</v>
      </c>
      <c r="I361" s="198"/>
      <c r="J361" s="187">
        <f t="shared" ref="J361" si="89">D361*E361*I361</f>
        <v>0</v>
      </c>
      <c r="K361" s="187">
        <f t="shared" si="88"/>
        <v>0</v>
      </c>
      <c r="L361" s="209"/>
      <c r="M361" s="140"/>
      <c r="N361" s="140"/>
      <c r="O361" s="140"/>
      <c r="P361" s="140"/>
      <c r="Q361" s="140"/>
      <c r="R361" s="140"/>
    </row>
    <row r="362" spans="1:18" s="209" customFormat="1" ht="12.75" customHeight="1">
      <c r="A362" s="174" t="s">
        <v>125</v>
      </c>
      <c r="B362" s="275"/>
      <c r="C362" s="276"/>
      <c r="D362" s="277"/>
      <c r="E362" s="210"/>
      <c r="F362" s="278"/>
      <c r="G362" s="184"/>
      <c r="H362" s="185">
        <f>SUBTOTAL(9,H359:H361)</f>
        <v>0</v>
      </c>
      <c r="I362" s="186"/>
      <c r="J362" s="187">
        <f>SUBTOTAL(9,J359:J361)</f>
        <v>0</v>
      </c>
      <c r="K362" s="187">
        <f>SUBTOTAL(9,K359:K361)</f>
        <v>0</v>
      </c>
      <c r="M362" s="284"/>
      <c r="N362" s="284"/>
      <c r="O362" s="284"/>
      <c r="P362" s="284"/>
      <c r="Q362" s="284"/>
      <c r="R362" s="284"/>
    </row>
    <row r="363" spans="1:18" s="209" customFormat="1" ht="12.75" customHeight="1">
      <c r="A363" s="174"/>
      <c r="B363" s="275"/>
      <c r="C363" s="276"/>
      <c r="D363" s="277"/>
      <c r="E363" s="210"/>
      <c r="F363" s="278"/>
      <c r="G363" s="184"/>
      <c r="H363" s="185"/>
      <c r="I363" s="186"/>
      <c r="J363" s="258"/>
      <c r="K363" s="258"/>
      <c r="L363" s="277"/>
      <c r="M363" s="284"/>
      <c r="N363" s="284"/>
      <c r="O363" s="284"/>
      <c r="P363" s="284"/>
      <c r="Q363" s="284"/>
      <c r="R363" s="284"/>
    </row>
    <row r="364" spans="1:18" s="138" customFormat="1" ht="12.75" customHeight="1">
      <c r="A364" s="205" t="s">
        <v>124</v>
      </c>
      <c r="B364" s="275" t="s">
        <v>192</v>
      </c>
      <c r="C364" s="276"/>
      <c r="D364" s="277"/>
      <c r="E364" s="210"/>
      <c r="F364" s="278"/>
      <c r="G364" s="184"/>
      <c r="H364" s="185"/>
      <c r="I364" s="186"/>
      <c r="J364" s="258"/>
      <c r="K364" s="258"/>
      <c r="L364" s="277"/>
      <c r="M364" s="140"/>
      <c r="N364" s="140"/>
      <c r="O364" s="140"/>
      <c r="P364" s="140"/>
      <c r="Q364" s="140"/>
      <c r="R364" s="140"/>
    </row>
    <row r="365" spans="1:18" s="138" customFormat="1" ht="12.75" customHeight="1">
      <c r="A365" s="279"/>
      <c r="B365" s="275" t="s">
        <v>103</v>
      </c>
      <c r="C365" s="280" t="s">
        <v>175</v>
      </c>
      <c r="D365" s="281">
        <v>180000</v>
      </c>
      <c r="E365" s="282">
        <v>0.05</v>
      </c>
      <c r="F365" s="283" t="s">
        <v>127</v>
      </c>
      <c r="G365" s="197">
        <v>1</v>
      </c>
      <c r="H365" s="185">
        <f>D365*E365*G365</f>
        <v>9000</v>
      </c>
      <c r="I365" s="198">
        <v>1</v>
      </c>
      <c r="J365" s="187">
        <f>D365*E365*I365</f>
        <v>9000</v>
      </c>
      <c r="K365" s="187">
        <f t="shared" ref="K365:K366" si="90">H365+J365</f>
        <v>18000</v>
      </c>
      <c r="L365" s="209"/>
      <c r="M365" s="140"/>
      <c r="N365" s="140"/>
      <c r="O365" s="140"/>
      <c r="P365" s="140"/>
      <c r="Q365" s="140"/>
      <c r="R365" s="140"/>
    </row>
    <row r="366" spans="1:18" s="138" customFormat="1" ht="12.75" customHeight="1">
      <c r="A366" s="279"/>
      <c r="B366" s="275" t="s">
        <v>101</v>
      </c>
      <c r="C366" s="280"/>
      <c r="D366" s="281"/>
      <c r="E366" s="282"/>
      <c r="F366" s="283" t="s">
        <v>32</v>
      </c>
      <c r="G366" s="197"/>
      <c r="H366" s="185">
        <f>D366*E366*G366</f>
        <v>0</v>
      </c>
      <c r="I366" s="198"/>
      <c r="J366" s="187">
        <f t="shared" ref="J366" si="91">D366*E366*I366</f>
        <v>0</v>
      </c>
      <c r="K366" s="187">
        <f t="shared" si="90"/>
        <v>0</v>
      </c>
      <c r="L366" s="209"/>
      <c r="M366" s="140"/>
      <c r="N366" s="140"/>
      <c r="O366" s="140"/>
      <c r="P366" s="140"/>
      <c r="Q366" s="140"/>
      <c r="R366" s="140"/>
    </row>
    <row r="367" spans="1:18" s="209" customFormat="1" ht="12.75" customHeight="1">
      <c r="A367" s="174" t="s">
        <v>126</v>
      </c>
      <c r="B367" s="275"/>
      <c r="C367" s="276"/>
      <c r="D367" s="277"/>
      <c r="E367" s="210"/>
      <c r="F367" s="278"/>
      <c r="G367" s="184"/>
      <c r="H367" s="185">
        <f>SUBTOTAL(9,H364:H366)</f>
        <v>9000</v>
      </c>
      <c r="I367" s="186"/>
      <c r="J367" s="187">
        <f>SUBTOTAL(9,J364:J366)</f>
        <v>9000</v>
      </c>
      <c r="K367" s="187">
        <f>SUBTOTAL(9,K364:K366)</f>
        <v>18000</v>
      </c>
      <c r="M367" s="284"/>
      <c r="N367" s="284"/>
      <c r="O367" s="284"/>
      <c r="P367" s="284"/>
      <c r="Q367" s="284"/>
      <c r="R367" s="284"/>
    </row>
    <row r="368" spans="1:18" s="209" customFormat="1" ht="12.75" customHeight="1">
      <c r="A368" s="285"/>
      <c r="B368" s="275"/>
      <c r="C368" s="276"/>
      <c r="D368" s="277"/>
      <c r="E368" s="210"/>
      <c r="F368" s="278"/>
      <c r="G368" s="184"/>
      <c r="H368" s="185"/>
      <c r="I368" s="186"/>
      <c r="J368" s="258"/>
      <c r="K368" s="258"/>
      <c r="L368" s="277"/>
      <c r="M368" s="284"/>
      <c r="N368" s="284"/>
      <c r="O368" s="284"/>
      <c r="P368" s="284"/>
      <c r="Q368" s="284"/>
      <c r="R368" s="284"/>
    </row>
    <row r="369" spans="1:18" s="138" customFormat="1" ht="12.75" customHeight="1">
      <c r="A369" s="279"/>
      <c r="B369" s="276" t="s">
        <v>60</v>
      </c>
      <c r="C369" s="279"/>
      <c r="D369" s="286"/>
      <c r="E369" s="287"/>
      <c r="F369" s="288"/>
      <c r="G369" s="289"/>
      <c r="H369" s="290">
        <f>SUBTOTAL(9,H319:H368)</f>
        <v>21300</v>
      </c>
      <c r="I369" s="291"/>
      <c r="J369" s="290">
        <f>SUBTOTAL(9,J319:J368)</f>
        <v>9000</v>
      </c>
      <c r="K369" s="290">
        <f>SUBTOTAL(9,K319:K368)</f>
        <v>30300</v>
      </c>
      <c r="L369" s="300"/>
      <c r="M369" s="140"/>
      <c r="N369" s="140"/>
      <c r="O369" s="140"/>
      <c r="P369" s="140"/>
      <c r="Q369" s="140"/>
      <c r="R369" s="140"/>
    </row>
    <row r="370" spans="1:18" s="138" customFormat="1" ht="12.75" customHeight="1">
      <c r="A370" s="134"/>
      <c r="B370" s="135"/>
      <c r="C370" s="134"/>
      <c r="D370" s="249"/>
      <c r="E370" s="136"/>
      <c r="F370" s="137"/>
      <c r="K370" s="139"/>
      <c r="L370" s="139"/>
      <c r="M370" s="140"/>
      <c r="N370" s="140"/>
      <c r="O370" s="140"/>
      <c r="P370" s="140"/>
      <c r="Q370" s="140"/>
      <c r="R370" s="140"/>
    </row>
    <row r="371" spans="1:18" s="138" customFormat="1" ht="12.75" customHeight="1">
      <c r="A371" s="134"/>
      <c r="B371" s="135"/>
      <c r="C371" s="134"/>
      <c r="D371" s="249"/>
      <c r="E371" s="136"/>
      <c r="F371" s="137"/>
      <c r="K371" s="139"/>
      <c r="L371" s="139"/>
      <c r="M371" s="140"/>
      <c r="N371" s="140"/>
      <c r="O371" s="140"/>
      <c r="P371" s="140"/>
      <c r="Q371" s="140"/>
      <c r="R371" s="140"/>
    </row>
    <row r="372" spans="1:18" s="138" customFormat="1" ht="12.75" customHeight="1">
      <c r="A372" s="134"/>
      <c r="B372" s="135"/>
      <c r="C372" s="134"/>
      <c r="D372" s="249"/>
      <c r="E372" s="136"/>
      <c r="F372" s="137"/>
      <c r="K372" s="139"/>
      <c r="L372" s="139"/>
      <c r="M372" s="140"/>
      <c r="N372" s="140"/>
      <c r="O372" s="140"/>
      <c r="P372" s="140"/>
      <c r="Q372" s="140"/>
      <c r="R372" s="140"/>
    </row>
    <row r="373" spans="1:18" s="138" customFormat="1" ht="12.75" customHeight="1">
      <c r="A373" s="134"/>
      <c r="B373" s="135"/>
      <c r="C373" s="134"/>
      <c r="D373" s="249"/>
      <c r="E373" s="136"/>
      <c r="F373" s="137"/>
      <c r="K373" s="139"/>
      <c r="L373" s="139"/>
      <c r="M373" s="140"/>
      <c r="N373" s="140"/>
      <c r="O373" s="140"/>
      <c r="P373" s="140"/>
      <c r="Q373" s="140"/>
      <c r="R373" s="140"/>
    </row>
    <row r="374" spans="1:18" s="138" customFormat="1" ht="12.75" customHeight="1">
      <c r="A374" s="134"/>
      <c r="B374" s="135"/>
      <c r="C374" s="134"/>
      <c r="D374" s="249"/>
      <c r="E374" s="136"/>
      <c r="F374" s="137"/>
      <c r="K374" s="139"/>
      <c r="L374" s="139"/>
      <c r="M374" s="140"/>
      <c r="N374" s="140"/>
      <c r="O374" s="140"/>
      <c r="P374" s="140"/>
      <c r="Q374" s="140"/>
      <c r="R374" s="140"/>
    </row>
    <row r="375" spans="1:18" s="138" customFormat="1" ht="12.75" customHeight="1">
      <c r="A375" s="134"/>
      <c r="B375" s="135"/>
      <c r="C375" s="134"/>
      <c r="D375" s="249"/>
      <c r="E375" s="136"/>
      <c r="F375" s="137"/>
      <c r="K375" s="139"/>
      <c r="L375" s="139"/>
      <c r="M375" s="140"/>
      <c r="N375" s="140"/>
      <c r="O375" s="140"/>
      <c r="P375" s="140"/>
      <c r="Q375" s="140"/>
      <c r="R375" s="140"/>
    </row>
    <row r="376" spans="1:18" s="138" customFormat="1" ht="12.75" customHeight="1">
      <c r="A376" s="134"/>
      <c r="B376" s="135"/>
      <c r="C376" s="134"/>
      <c r="D376" s="249"/>
      <c r="E376" s="136"/>
      <c r="F376" s="137"/>
      <c r="K376" s="139"/>
      <c r="L376" s="139"/>
      <c r="M376" s="140"/>
      <c r="N376" s="140"/>
      <c r="O376" s="140"/>
      <c r="P376" s="140"/>
      <c r="Q376" s="140"/>
      <c r="R376" s="140"/>
    </row>
    <row r="377" spans="1:18" s="138" customFormat="1" ht="12.75" customHeight="1">
      <c r="A377" s="134"/>
      <c r="B377" s="135"/>
      <c r="C377" s="134"/>
      <c r="D377" s="249"/>
      <c r="E377" s="136"/>
      <c r="F377" s="137"/>
      <c r="K377" s="139"/>
      <c r="L377" s="139"/>
      <c r="M377" s="140"/>
      <c r="N377" s="140"/>
      <c r="O377" s="140"/>
      <c r="P377" s="140"/>
      <c r="Q377" s="140"/>
      <c r="R377" s="140"/>
    </row>
    <row r="378" spans="1:18" s="138" customFormat="1" ht="12.75" customHeight="1">
      <c r="A378" s="134"/>
      <c r="B378" s="135"/>
      <c r="C378" s="134"/>
      <c r="D378" s="249"/>
      <c r="E378" s="136"/>
      <c r="F378" s="137"/>
      <c r="K378" s="139"/>
      <c r="L378" s="139"/>
      <c r="M378" s="140"/>
      <c r="N378" s="140"/>
      <c r="O378" s="140"/>
      <c r="P378" s="140"/>
      <c r="Q378" s="140"/>
      <c r="R378" s="140"/>
    </row>
    <row r="379" spans="1:18" s="138" customFormat="1" ht="12.75" customHeight="1">
      <c r="A379" s="134"/>
      <c r="B379" s="135"/>
      <c r="C379" s="134"/>
      <c r="D379" s="249"/>
      <c r="E379" s="136"/>
      <c r="F379" s="137"/>
      <c r="K379" s="139"/>
      <c r="L379" s="139"/>
      <c r="M379" s="140"/>
      <c r="N379" s="140"/>
      <c r="O379" s="140"/>
      <c r="P379" s="140"/>
      <c r="Q379" s="140"/>
      <c r="R379" s="140"/>
    </row>
    <row r="380" spans="1:18" s="138" customFormat="1" ht="12.75" customHeight="1">
      <c r="A380" s="134"/>
      <c r="B380" s="135"/>
      <c r="C380" s="134"/>
      <c r="D380" s="249"/>
      <c r="E380" s="136"/>
      <c r="F380" s="137"/>
      <c r="K380" s="139"/>
      <c r="L380" s="139"/>
      <c r="M380" s="140"/>
      <c r="N380" s="140"/>
      <c r="O380" s="140"/>
      <c r="P380" s="140"/>
      <c r="Q380" s="140"/>
      <c r="R380" s="140"/>
    </row>
    <row r="381" spans="1:18" s="138" customFormat="1" ht="12.75" customHeight="1">
      <c r="A381" s="134"/>
      <c r="B381" s="135"/>
      <c r="C381" s="134"/>
      <c r="D381" s="249"/>
      <c r="E381" s="136"/>
      <c r="F381" s="137"/>
      <c r="K381" s="139"/>
      <c r="L381" s="139"/>
      <c r="M381" s="140"/>
      <c r="N381" s="140"/>
      <c r="O381" s="140"/>
      <c r="P381" s="140"/>
      <c r="Q381" s="140"/>
      <c r="R381" s="140"/>
    </row>
    <row r="382" spans="1:18" s="138" customFormat="1" ht="12.75" customHeight="1">
      <c r="A382" s="134"/>
      <c r="B382" s="135"/>
      <c r="C382" s="134"/>
      <c r="D382" s="249"/>
      <c r="E382" s="136"/>
      <c r="F382" s="137"/>
      <c r="K382" s="139"/>
      <c r="L382" s="139"/>
      <c r="M382" s="140"/>
      <c r="N382" s="140"/>
      <c r="O382" s="140"/>
      <c r="P382" s="140"/>
      <c r="Q382" s="140"/>
      <c r="R382" s="140"/>
    </row>
    <row r="383" spans="1:18" s="138" customFormat="1" ht="12.75" customHeight="1">
      <c r="A383" s="134"/>
      <c r="B383" s="135"/>
      <c r="C383" s="134"/>
      <c r="D383" s="249"/>
      <c r="E383" s="136"/>
      <c r="F383" s="137"/>
      <c r="K383" s="139"/>
      <c r="L383" s="139"/>
      <c r="M383" s="140"/>
      <c r="N383" s="140"/>
      <c r="O383" s="140"/>
      <c r="P383" s="140"/>
      <c r="Q383" s="140"/>
      <c r="R383" s="140"/>
    </row>
    <row r="384" spans="1:18" s="138" customFormat="1" ht="12.75" customHeight="1">
      <c r="A384" s="134"/>
      <c r="B384" s="135"/>
      <c r="C384" s="134"/>
      <c r="D384" s="249"/>
      <c r="E384" s="136"/>
      <c r="F384" s="137"/>
      <c r="K384" s="139"/>
      <c r="L384" s="139"/>
      <c r="M384" s="140"/>
      <c r="N384" s="140"/>
      <c r="O384" s="140"/>
      <c r="P384" s="140"/>
      <c r="Q384" s="140"/>
      <c r="R384" s="140"/>
    </row>
    <row r="385" spans="1:18" s="138" customFormat="1" ht="12.75" customHeight="1">
      <c r="A385" s="134"/>
      <c r="B385" s="135"/>
      <c r="C385" s="134"/>
      <c r="D385" s="136"/>
      <c r="E385" s="136"/>
      <c r="F385" s="137"/>
      <c r="K385" s="139"/>
      <c r="L385" s="139"/>
      <c r="M385" s="140"/>
      <c r="N385" s="140"/>
      <c r="O385" s="140"/>
      <c r="P385" s="140"/>
      <c r="Q385" s="140"/>
      <c r="R385" s="140"/>
    </row>
    <row r="386" spans="1:18" s="138" customFormat="1" ht="12.75" customHeight="1">
      <c r="A386" s="134"/>
      <c r="B386" s="135"/>
      <c r="C386" s="134"/>
      <c r="D386" s="136"/>
      <c r="E386" s="136"/>
      <c r="F386" s="137"/>
      <c r="K386" s="139"/>
      <c r="L386" s="139"/>
      <c r="M386" s="140"/>
      <c r="N386" s="140"/>
      <c r="O386" s="140"/>
      <c r="P386" s="140"/>
      <c r="Q386" s="140"/>
      <c r="R386" s="140"/>
    </row>
    <row r="387" spans="1:18" s="138" customFormat="1" ht="12.75" customHeight="1">
      <c r="A387" s="134"/>
      <c r="B387" s="135"/>
      <c r="C387" s="134"/>
      <c r="D387" s="136"/>
      <c r="E387" s="136"/>
      <c r="F387" s="137"/>
      <c r="K387" s="139"/>
      <c r="L387" s="139"/>
      <c r="M387" s="140"/>
      <c r="N387" s="140"/>
      <c r="O387" s="140"/>
      <c r="P387" s="140"/>
      <c r="Q387" s="140"/>
      <c r="R387" s="140"/>
    </row>
    <row r="388" spans="1:18" s="138" customFormat="1" ht="12.75" customHeight="1">
      <c r="A388" s="134"/>
      <c r="B388" s="135"/>
      <c r="C388" s="134"/>
      <c r="D388" s="136"/>
      <c r="E388" s="136"/>
      <c r="F388" s="137"/>
      <c r="K388" s="139"/>
      <c r="L388" s="139"/>
      <c r="M388" s="140"/>
      <c r="N388" s="140"/>
      <c r="O388" s="140"/>
      <c r="P388" s="140"/>
      <c r="Q388" s="140"/>
      <c r="R388" s="140"/>
    </row>
    <row r="389" spans="1:18" s="138" customFormat="1" ht="12.75" customHeight="1">
      <c r="A389" s="134"/>
      <c r="B389" s="135"/>
      <c r="C389" s="134"/>
      <c r="D389" s="136"/>
      <c r="E389" s="136"/>
      <c r="F389" s="137"/>
      <c r="K389" s="139"/>
      <c r="L389" s="139"/>
      <c r="M389" s="140"/>
      <c r="N389" s="140"/>
      <c r="O389" s="140"/>
      <c r="P389" s="140"/>
      <c r="Q389" s="140"/>
      <c r="R389" s="140"/>
    </row>
    <row r="390" spans="1:18" s="138" customFormat="1" ht="12.75" customHeight="1">
      <c r="A390" s="134"/>
      <c r="B390" s="135"/>
      <c r="C390" s="134"/>
      <c r="D390" s="136"/>
      <c r="E390" s="136"/>
      <c r="F390" s="137"/>
      <c r="K390" s="139"/>
      <c r="L390" s="139"/>
      <c r="M390" s="140"/>
      <c r="N390" s="140"/>
      <c r="O390" s="140"/>
      <c r="P390" s="140"/>
      <c r="Q390" s="140"/>
      <c r="R390" s="140"/>
    </row>
    <row r="391" spans="1:18" s="138" customFormat="1" ht="12.75" customHeight="1">
      <c r="A391" s="134"/>
      <c r="B391" s="135"/>
      <c r="C391" s="134"/>
      <c r="D391" s="136"/>
      <c r="E391" s="136"/>
      <c r="F391" s="137"/>
      <c r="K391" s="139"/>
      <c r="L391" s="139"/>
      <c r="M391" s="140"/>
      <c r="N391" s="140"/>
      <c r="O391" s="140"/>
      <c r="P391" s="140"/>
      <c r="Q391" s="140"/>
      <c r="R391" s="140"/>
    </row>
    <row r="392" spans="1:18" s="138" customFormat="1" ht="12.75" customHeight="1">
      <c r="A392" s="134"/>
      <c r="B392" s="135"/>
      <c r="C392" s="134"/>
      <c r="D392" s="136"/>
      <c r="E392" s="136"/>
      <c r="F392" s="137"/>
      <c r="K392" s="139"/>
      <c r="L392" s="139"/>
      <c r="M392" s="140"/>
      <c r="N392" s="140"/>
      <c r="O392" s="140"/>
      <c r="P392" s="140"/>
      <c r="Q392" s="140"/>
      <c r="R392" s="140"/>
    </row>
    <row r="393" spans="1:18" s="138" customFormat="1" ht="12.75" customHeight="1">
      <c r="A393" s="134"/>
      <c r="B393" s="135"/>
      <c r="C393" s="134"/>
      <c r="D393" s="136"/>
      <c r="E393" s="136"/>
      <c r="F393" s="137"/>
      <c r="K393" s="139"/>
      <c r="L393" s="139"/>
      <c r="M393" s="140"/>
      <c r="N393" s="140"/>
      <c r="O393" s="140"/>
      <c r="P393" s="140"/>
      <c r="Q393" s="140"/>
      <c r="R393" s="140"/>
    </row>
    <row r="394" spans="1:18" s="138" customFormat="1" ht="12.75" customHeight="1">
      <c r="A394" s="134"/>
      <c r="B394" s="135"/>
      <c r="C394" s="134"/>
      <c r="D394" s="136"/>
      <c r="E394" s="136"/>
      <c r="F394" s="137"/>
      <c r="K394" s="139"/>
      <c r="L394" s="139"/>
      <c r="M394" s="140"/>
      <c r="N394" s="140"/>
      <c r="O394" s="140"/>
      <c r="P394" s="140"/>
      <c r="Q394" s="140"/>
      <c r="R394" s="140"/>
    </row>
    <row r="395" spans="1:18" s="138" customFormat="1" ht="12.75" customHeight="1">
      <c r="A395" s="134"/>
      <c r="B395" s="135"/>
      <c r="C395" s="134"/>
      <c r="D395" s="136"/>
      <c r="E395" s="136"/>
      <c r="F395" s="137"/>
      <c r="K395" s="139"/>
      <c r="L395" s="139"/>
      <c r="M395" s="140"/>
      <c r="N395" s="140"/>
      <c r="O395" s="140"/>
      <c r="P395" s="140"/>
      <c r="Q395" s="140"/>
      <c r="R395" s="140"/>
    </row>
    <row r="396" spans="1:18" s="138" customFormat="1" ht="12.75" customHeight="1">
      <c r="A396" s="134"/>
      <c r="B396" s="135"/>
      <c r="C396" s="134"/>
      <c r="D396" s="136"/>
      <c r="E396" s="136"/>
      <c r="F396" s="137"/>
      <c r="K396" s="139"/>
      <c r="L396" s="139"/>
      <c r="M396" s="140"/>
      <c r="N396" s="140"/>
      <c r="O396" s="140"/>
      <c r="P396" s="140"/>
      <c r="Q396" s="140"/>
      <c r="R396" s="140"/>
    </row>
    <row r="397" spans="1:18" s="138" customFormat="1" ht="12.75" customHeight="1">
      <c r="A397" s="134"/>
      <c r="B397" s="135"/>
      <c r="C397" s="134"/>
      <c r="D397" s="136"/>
      <c r="E397" s="136"/>
      <c r="F397" s="137"/>
      <c r="K397" s="139"/>
      <c r="L397" s="139"/>
      <c r="M397" s="140"/>
      <c r="N397" s="140"/>
      <c r="O397" s="140"/>
      <c r="P397" s="140"/>
      <c r="Q397" s="140"/>
      <c r="R397" s="140"/>
    </row>
    <row r="398" spans="1:18" s="138" customFormat="1" ht="12.75" customHeight="1">
      <c r="A398" s="134"/>
      <c r="B398" s="135"/>
      <c r="C398" s="134"/>
      <c r="D398" s="136"/>
      <c r="E398" s="136"/>
      <c r="F398" s="137"/>
      <c r="K398" s="139"/>
      <c r="L398" s="139"/>
      <c r="M398" s="140"/>
      <c r="N398" s="140"/>
      <c r="O398" s="140"/>
      <c r="P398" s="140"/>
      <c r="Q398" s="140"/>
      <c r="R398" s="140"/>
    </row>
    <row r="399" spans="1:18" s="138" customFormat="1" ht="12.75" customHeight="1">
      <c r="A399" s="134"/>
      <c r="B399" s="135"/>
      <c r="C399" s="134"/>
      <c r="D399" s="136"/>
      <c r="E399" s="136"/>
      <c r="F399" s="137"/>
      <c r="K399" s="139"/>
      <c r="L399" s="139"/>
      <c r="M399" s="140"/>
      <c r="N399" s="140"/>
      <c r="O399" s="140"/>
      <c r="P399" s="140"/>
      <c r="Q399" s="140"/>
      <c r="R399" s="140"/>
    </row>
    <row r="400" spans="1:18" s="138" customFormat="1" ht="12.75" customHeight="1">
      <c r="A400" s="134"/>
      <c r="B400" s="135"/>
      <c r="C400" s="134"/>
      <c r="D400" s="136"/>
      <c r="E400" s="136"/>
      <c r="F400" s="137"/>
      <c r="K400" s="139"/>
      <c r="L400" s="139"/>
      <c r="M400" s="140"/>
      <c r="N400" s="140"/>
      <c r="O400" s="140"/>
      <c r="P400" s="140"/>
      <c r="Q400" s="140"/>
      <c r="R400" s="140"/>
    </row>
    <row r="401" spans="1:18" s="138" customFormat="1" ht="12.75" customHeight="1">
      <c r="A401" s="134"/>
      <c r="B401" s="135"/>
      <c r="C401" s="134"/>
      <c r="D401" s="136"/>
      <c r="E401" s="136"/>
      <c r="F401" s="137"/>
      <c r="K401" s="139"/>
      <c r="L401" s="139"/>
      <c r="M401" s="140"/>
      <c r="N401" s="140"/>
      <c r="O401" s="140"/>
      <c r="P401" s="140"/>
      <c r="Q401" s="140"/>
      <c r="R401" s="140"/>
    </row>
    <row r="402" spans="1:18" s="138" customFormat="1" ht="12.75" customHeight="1">
      <c r="A402" s="134"/>
      <c r="B402" s="135"/>
      <c r="C402" s="134"/>
      <c r="D402" s="136"/>
      <c r="E402" s="136"/>
      <c r="F402" s="137"/>
      <c r="K402" s="139"/>
      <c r="L402" s="139"/>
      <c r="M402" s="140"/>
      <c r="N402" s="140"/>
      <c r="O402" s="140"/>
      <c r="P402" s="140"/>
      <c r="Q402" s="140"/>
      <c r="R402" s="140"/>
    </row>
    <row r="403" spans="1:18" s="138" customFormat="1" ht="12.75" customHeight="1">
      <c r="A403" s="134"/>
      <c r="B403" s="135"/>
      <c r="C403" s="134"/>
      <c r="D403" s="136"/>
      <c r="E403" s="136"/>
      <c r="F403" s="137"/>
      <c r="K403" s="139"/>
      <c r="L403" s="139"/>
      <c r="M403" s="140"/>
      <c r="N403" s="140"/>
      <c r="O403" s="140"/>
      <c r="P403" s="140"/>
      <c r="Q403" s="140"/>
      <c r="R403" s="140"/>
    </row>
    <row r="404" spans="1:18" s="138" customFormat="1" ht="12.75" customHeight="1">
      <c r="A404" s="134"/>
      <c r="B404" s="135"/>
      <c r="C404" s="134"/>
      <c r="D404" s="136"/>
      <c r="E404" s="136"/>
      <c r="F404" s="137"/>
      <c r="K404" s="139"/>
      <c r="L404" s="139"/>
      <c r="M404" s="140"/>
      <c r="N404" s="140"/>
      <c r="O404" s="140"/>
      <c r="P404" s="140"/>
      <c r="Q404" s="140"/>
      <c r="R404" s="140"/>
    </row>
    <row r="405" spans="1:18" s="138" customFormat="1" ht="12.75" customHeight="1">
      <c r="A405" s="134"/>
      <c r="B405" s="135"/>
      <c r="C405" s="134"/>
      <c r="D405" s="136"/>
      <c r="E405" s="136"/>
      <c r="F405" s="137"/>
      <c r="K405" s="139"/>
      <c r="L405" s="139"/>
      <c r="M405" s="140"/>
      <c r="N405" s="140"/>
      <c r="O405" s="140"/>
      <c r="P405" s="140"/>
      <c r="Q405" s="140"/>
      <c r="R405" s="140"/>
    </row>
    <row r="406" spans="1:18" s="138" customFormat="1" ht="12.75" customHeight="1">
      <c r="A406" s="134"/>
      <c r="B406" s="135"/>
      <c r="C406" s="134"/>
      <c r="D406" s="136"/>
      <c r="E406" s="136"/>
      <c r="F406" s="137"/>
      <c r="K406" s="139"/>
      <c r="L406" s="139"/>
      <c r="M406" s="140"/>
      <c r="N406" s="140"/>
      <c r="O406" s="140"/>
      <c r="P406" s="140"/>
      <c r="Q406" s="140"/>
      <c r="R406" s="140"/>
    </row>
    <row r="407" spans="1:18" s="138" customFormat="1" ht="12.75" customHeight="1">
      <c r="A407" s="134"/>
      <c r="B407" s="135"/>
      <c r="C407" s="134"/>
      <c r="D407" s="136"/>
      <c r="E407" s="136"/>
      <c r="F407" s="137"/>
      <c r="K407" s="139"/>
      <c r="L407" s="139"/>
      <c r="M407" s="140"/>
      <c r="N407" s="140"/>
      <c r="O407" s="140"/>
      <c r="P407" s="140"/>
      <c r="Q407" s="140"/>
      <c r="R407" s="140"/>
    </row>
    <row r="408" spans="1:18" s="138" customFormat="1" ht="12.75" customHeight="1">
      <c r="A408" s="134"/>
      <c r="B408" s="135"/>
      <c r="C408" s="134"/>
      <c r="D408" s="136"/>
      <c r="E408" s="136"/>
      <c r="F408" s="137"/>
      <c r="K408" s="139"/>
      <c r="L408" s="139"/>
      <c r="M408" s="140"/>
      <c r="N408" s="140"/>
      <c r="O408" s="140"/>
      <c r="P408" s="140"/>
      <c r="Q408" s="140"/>
      <c r="R408" s="140"/>
    </row>
    <row r="409" spans="1:18" s="138" customFormat="1" ht="12.75" customHeight="1">
      <c r="A409" s="134"/>
      <c r="B409" s="135"/>
      <c r="C409" s="134"/>
      <c r="D409" s="136"/>
      <c r="E409" s="136"/>
      <c r="F409" s="137"/>
      <c r="K409" s="139"/>
      <c r="L409" s="139"/>
      <c r="M409" s="140"/>
      <c r="N409" s="140"/>
      <c r="O409" s="140"/>
      <c r="P409" s="140"/>
      <c r="Q409" s="140"/>
      <c r="R409" s="140"/>
    </row>
    <row r="410" spans="1:18" s="138" customFormat="1" ht="12.75" customHeight="1">
      <c r="A410" s="134"/>
      <c r="B410" s="135"/>
      <c r="C410" s="134"/>
      <c r="D410" s="136"/>
      <c r="E410" s="136"/>
      <c r="F410" s="137"/>
      <c r="K410" s="139"/>
      <c r="L410" s="139"/>
      <c r="M410" s="140"/>
      <c r="N410" s="140"/>
      <c r="O410" s="140"/>
      <c r="P410" s="140"/>
      <c r="Q410" s="140"/>
      <c r="R410" s="140"/>
    </row>
    <row r="411" spans="1:18" s="138" customFormat="1" ht="12.75" customHeight="1">
      <c r="A411" s="134"/>
      <c r="B411" s="135"/>
      <c r="C411" s="134"/>
      <c r="D411" s="136"/>
      <c r="E411" s="136"/>
      <c r="F411" s="137"/>
      <c r="K411" s="139"/>
      <c r="L411" s="139"/>
      <c r="M411" s="140"/>
      <c r="N411" s="140"/>
      <c r="O411" s="140"/>
      <c r="P411" s="140"/>
      <c r="Q411" s="140"/>
      <c r="R411" s="140"/>
    </row>
    <row r="412" spans="1:18" s="138" customFormat="1" ht="12.75" customHeight="1">
      <c r="A412" s="134"/>
      <c r="B412" s="135"/>
      <c r="C412" s="134"/>
      <c r="D412" s="136"/>
      <c r="E412" s="136"/>
      <c r="F412" s="137"/>
      <c r="K412" s="139"/>
      <c r="L412" s="139"/>
      <c r="M412" s="140"/>
      <c r="N412" s="140"/>
      <c r="O412" s="140"/>
      <c r="P412" s="140"/>
      <c r="Q412" s="140"/>
      <c r="R412" s="140"/>
    </row>
    <row r="413" spans="1:18" s="138" customFormat="1" ht="12.75" customHeight="1">
      <c r="A413" s="134"/>
      <c r="B413" s="135"/>
      <c r="C413" s="134"/>
      <c r="D413" s="136"/>
      <c r="E413" s="136"/>
      <c r="F413" s="137"/>
      <c r="K413" s="139"/>
      <c r="L413" s="139"/>
      <c r="M413" s="140"/>
      <c r="N413" s="140"/>
      <c r="O413" s="140"/>
      <c r="P413" s="140"/>
      <c r="Q413" s="140"/>
      <c r="R413" s="140"/>
    </row>
    <row r="414" spans="1:18" s="138" customFormat="1" ht="12.75" customHeight="1">
      <c r="A414" s="134"/>
      <c r="B414" s="135"/>
      <c r="C414" s="134"/>
      <c r="D414" s="136"/>
      <c r="E414" s="136"/>
      <c r="F414" s="137"/>
      <c r="K414" s="139"/>
      <c r="L414" s="139"/>
      <c r="M414" s="140"/>
      <c r="N414" s="140"/>
      <c r="O414" s="140"/>
      <c r="P414" s="140"/>
      <c r="Q414" s="140"/>
      <c r="R414" s="140"/>
    </row>
    <row r="415" spans="1:18" s="138" customFormat="1" ht="12.75" customHeight="1">
      <c r="A415" s="134"/>
      <c r="B415" s="135"/>
      <c r="C415" s="134"/>
      <c r="D415" s="136"/>
      <c r="E415" s="136"/>
      <c r="F415" s="137"/>
      <c r="K415" s="139"/>
      <c r="L415" s="139"/>
      <c r="M415" s="140"/>
      <c r="N415" s="140"/>
      <c r="O415" s="140"/>
      <c r="P415" s="140"/>
      <c r="Q415" s="140"/>
      <c r="R415" s="140"/>
    </row>
    <row r="416" spans="1:18" s="138" customFormat="1" ht="12.75" customHeight="1">
      <c r="A416" s="134"/>
      <c r="B416" s="135"/>
      <c r="C416" s="134"/>
      <c r="D416" s="136"/>
      <c r="E416" s="136"/>
      <c r="F416" s="137"/>
      <c r="K416" s="139"/>
      <c r="L416" s="139"/>
      <c r="M416" s="140"/>
      <c r="N416" s="140"/>
      <c r="O416" s="140"/>
      <c r="P416" s="140"/>
      <c r="Q416" s="140"/>
      <c r="R416" s="140"/>
    </row>
    <row r="417" spans="1:18" s="138" customFormat="1" ht="12.75" customHeight="1">
      <c r="A417" s="134"/>
      <c r="B417" s="135"/>
      <c r="C417" s="134"/>
      <c r="D417" s="136"/>
      <c r="E417" s="136"/>
      <c r="F417" s="137"/>
      <c r="K417" s="139"/>
      <c r="L417" s="139"/>
      <c r="M417" s="140"/>
      <c r="N417" s="140"/>
      <c r="O417" s="140"/>
      <c r="P417" s="140"/>
      <c r="Q417" s="140"/>
      <c r="R417" s="140"/>
    </row>
    <row r="418" spans="1:18" s="138" customFormat="1" ht="12.75" customHeight="1">
      <c r="A418" s="134"/>
      <c r="B418" s="135"/>
      <c r="C418" s="134"/>
      <c r="D418" s="136"/>
      <c r="E418" s="136"/>
      <c r="F418" s="137"/>
      <c r="K418" s="139"/>
      <c r="L418" s="139"/>
      <c r="M418" s="140"/>
      <c r="N418" s="140"/>
      <c r="O418" s="140"/>
      <c r="P418" s="140"/>
      <c r="Q418" s="140"/>
      <c r="R418" s="140"/>
    </row>
    <row r="419" spans="1:18" s="138" customFormat="1" ht="12.75" customHeight="1">
      <c r="A419" s="134"/>
      <c r="B419" s="135"/>
      <c r="C419" s="134"/>
      <c r="D419" s="136"/>
      <c r="E419" s="136"/>
      <c r="F419" s="137"/>
      <c r="K419" s="139"/>
      <c r="L419" s="139"/>
      <c r="M419" s="140"/>
      <c r="N419" s="140"/>
      <c r="O419" s="140"/>
      <c r="P419" s="140"/>
      <c r="Q419" s="140"/>
      <c r="R419" s="140"/>
    </row>
    <row r="420" spans="1:18" s="138" customFormat="1" ht="12.75" customHeight="1">
      <c r="A420" s="134"/>
      <c r="B420" s="135"/>
      <c r="C420" s="134"/>
      <c r="D420" s="136"/>
      <c r="E420" s="136"/>
      <c r="F420" s="137"/>
      <c r="K420" s="139"/>
      <c r="L420" s="139"/>
      <c r="M420" s="140"/>
      <c r="N420" s="140"/>
      <c r="O420" s="140"/>
      <c r="P420" s="140"/>
      <c r="Q420" s="140"/>
      <c r="R420" s="140"/>
    </row>
    <row r="421" spans="1:18" s="138" customFormat="1" ht="12.75" customHeight="1">
      <c r="A421" s="134"/>
      <c r="B421" s="135"/>
      <c r="C421" s="134"/>
      <c r="D421" s="136"/>
      <c r="E421" s="136"/>
      <c r="F421" s="137"/>
      <c r="K421" s="139"/>
      <c r="L421" s="139"/>
      <c r="M421" s="140"/>
      <c r="N421" s="140"/>
      <c r="O421" s="140"/>
      <c r="P421" s="140"/>
      <c r="Q421" s="140"/>
      <c r="R421" s="140"/>
    </row>
    <row r="422" spans="1:18" s="138" customFormat="1" ht="12.75" customHeight="1">
      <c r="A422" s="134"/>
      <c r="B422" s="135"/>
      <c r="C422" s="134"/>
      <c r="D422" s="136"/>
      <c r="E422" s="136"/>
      <c r="F422" s="137"/>
      <c r="K422" s="139"/>
      <c r="L422" s="139"/>
      <c r="M422" s="140"/>
      <c r="N422" s="140"/>
      <c r="O422" s="140"/>
      <c r="P422" s="140"/>
      <c r="Q422" s="140"/>
      <c r="R422" s="140"/>
    </row>
    <row r="423" spans="1:18" s="138" customFormat="1" ht="12.75" customHeight="1">
      <c r="A423" s="134"/>
      <c r="B423" s="135"/>
      <c r="C423" s="134"/>
      <c r="D423" s="136"/>
      <c r="E423" s="136"/>
      <c r="F423" s="137"/>
      <c r="K423" s="139"/>
      <c r="L423" s="139"/>
      <c r="M423" s="140"/>
      <c r="N423" s="140"/>
      <c r="O423" s="140"/>
      <c r="P423" s="140"/>
      <c r="Q423" s="140"/>
      <c r="R423" s="140"/>
    </row>
    <row r="424" spans="1:18" s="138" customFormat="1" ht="12.75" customHeight="1">
      <c r="A424" s="134"/>
      <c r="B424" s="135"/>
      <c r="C424" s="134"/>
      <c r="D424" s="136"/>
      <c r="E424" s="136"/>
      <c r="F424" s="137"/>
      <c r="K424" s="139"/>
      <c r="L424" s="139"/>
      <c r="M424" s="140"/>
      <c r="N424" s="140"/>
      <c r="O424" s="140"/>
      <c r="P424" s="140"/>
      <c r="Q424" s="140"/>
      <c r="R424" s="140"/>
    </row>
    <row r="425" spans="1:18" s="138" customFormat="1" ht="12.75" customHeight="1">
      <c r="A425" s="134"/>
      <c r="B425" s="135"/>
      <c r="C425" s="134"/>
      <c r="D425" s="136"/>
      <c r="E425" s="136"/>
      <c r="F425" s="137"/>
      <c r="K425" s="139"/>
      <c r="L425" s="139"/>
      <c r="M425" s="140"/>
      <c r="N425" s="140"/>
      <c r="O425" s="140"/>
      <c r="P425" s="140"/>
      <c r="Q425" s="140"/>
      <c r="R425" s="140"/>
    </row>
    <row r="426" spans="1:18" s="138" customFormat="1" ht="12.75" customHeight="1">
      <c r="A426" s="134"/>
      <c r="B426" s="135"/>
      <c r="C426" s="134"/>
      <c r="D426" s="136"/>
      <c r="E426" s="136"/>
      <c r="F426" s="137"/>
      <c r="K426" s="139"/>
      <c r="L426" s="139"/>
      <c r="M426" s="140"/>
      <c r="N426" s="140"/>
      <c r="O426" s="140"/>
      <c r="P426" s="140"/>
      <c r="Q426" s="140"/>
      <c r="R426" s="140"/>
    </row>
    <row r="427" spans="1:18" s="138" customFormat="1" ht="12.75" customHeight="1">
      <c r="A427" s="134"/>
      <c r="B427" s="135"/>
      <c r="C427" s="134"/>
      <c r="D427" s="136"/>
      <c r="E427" s="136"/>
      <c r="F427" s="137"/>
      <c r="K427" s="139"/>
      <c r="L427" s="139"/>
      <c r="M427" s="140"/>
      <c r="N427" s="140"/>
      <c r="O427" s="140"/>
      <c r="P427" s="140"/>
      <c r="Q427" s="140"/>
      <c r="R427" s="140"/>
    </row>
    <row r="428" spans="1:18" s="138" customFormat="1" ht="12.75" customHeight="1">
      <c r="A428" s="134"/>
      <c r="B428" s="135"/>
      <c r="C428" s="134"/>
      <c r="D428" s="136"/>
      <c r="E428" s="136"/>
      <c r="F428" s="137"/>
      <c r="K428" s="139"/>
      <c r="L428" s="139"/>
      <c r="M428" s="140"/>
      <c r="N428" s="140"/>
      <c r="O428" s="140"/>
      <c r="P428" s="140"/>
      <c r="Q428" s="140"/>
      <c r="R428" s="140"/>
    </row>
    <row r="429" spans="1:18" s="138" customFormat="1" ht="12.75" customHeight="1">
      <c r="A429" s="134"/>
      <c r="B429" s="135"/>
      <c r="C429" s="134"/>
      <c r="D429" s="136"/>
      <c r="E429" s="136"/>
      <c r="F429" s="137"/>
      <c r="K429" s="139"/>
      <c r="L429" s="139"/>
      <c r="M429" s="140"/>
      <c r="N429" s="140"/>
      <c r="O429" s="140"/>
      <c r="P429" s="140"/>
      <c r="Q429" s="140"/>
      <c r="R429" s="140"/>
    </row>
    <row r="430" spans="1:18" s="138" customFormat="1" ht="12.75" customHeight="1">
      <c r="A430" s="134"/>
      <c r="B430" s="135"/>
      <c r="C430" s="134"/>
      <c r="D430" s="136"/>
      <c r="E430" s="136"/>
      <c r="F430" s="137"/>
      <c r="K430" s="139"/>
      <c r="L430" s="139"/>
      <c r="M430" s="140"/>
      <c r="N430" s="140"/>
      <c r="O430" s="140"/>
      <c r="P430" s="140"/>
      <c r="Q430" s="140"/>
      <c r="R430" s="140"/>
    </row>
    <row r="431" spans="1:18" s="138" customFormat="1" ht="12.75" customHeight="1">
      <c r="A431" s="134"/>
      <c r="B431" s="135"/>
      <c r="C431" s="134"/>
      <c r="D431" s="136"/>
      <c r="E431" s="136"/>
      <c r="F431" s="137"/>
      <c r="K431" s="139"/>
      <c r="L431" s="139"/>
      <c r="M431" s="140"/>
      <c r="N431" s="140"/>
      <c r="O431" s="140"/>
      <c r="P431" s="140"/>
      <c r="Q431" s="140"/>
      <c r="R431" s="140"/>
    </row>
  </sheetData>
  <sheetProtection formatCells="0" formatColumns="0" formatRows="0" insertColumns="0" insertRows="0" insertHyperlinks="0" deleteColumns="0" deleteRows="0" selectLockedCells="1" sort="0" autoFilter="0" pivotTables="0"/>
  <mergeCells count="66">
    <mergeCell ref="B248:C248"/>
    <mergeCell ref="B253:C253"/>
    <mergeCell ref="B303:C303"/>
    <mergeCell ref="B326:C326"/>
    <mergeCell ref="B331:C331"/>
    <mergeCell ref="B243:C243"/>
    <mergeCell ref="B183:C183"/>
    <mergeCell ref="B188:C188"/>
    <mergeCell ref="B193:C193"/>
    <mergeCell ref="B198:C198"/>
    <mergeCell ref="B203:C203"/>
    <mergeCell ref="B208:C208"/>
    <mergeCell ref="B213:C213"/>
    <mergeCell ref="B218:C218"/>
    <mergeCell ref="B223:C223"/>
    <mergeCell ref="B228:C228"/>
    <mergeCell ref="B238:C238"/>
    <mergeCell ref="B178:C178"/>
    <mergeCell ref="B123:C123"/>
    <mergeCell ref="B128:C128"/>
    <mergeCell ref="B133:C133"/>
    <mergeCell ref="B138:C138"/>
    <mergeCell ref="B143:C143"/>
    <mergeCell ref="B148:C148"/>
    <mergeCell ref="B153:C153"/>
    <mergeCell ref="B158:C158"/>
    <mergeCell ref="B163:C163"/>
    <mergeCell ref="B168:C168"/>
    <mergeCell ref="B173:C173"/>
    <mergeCell ref="B118:C118"/>
    <mergeCell ref="B63:C63"/>
    <mergeCell ref="B68:C68"/>
    <mergeCell ref="B73:C73"/>
    <mergeCell ref="B78:C78"/>
    <mergeCell ref="B83:C83"/>
    <mergeCell ref="B88:C88"/>
    <mergeCell ref="B93:C93"/>
    <mergeCell ref="B98:C98"/>
    <mergeCell ref="B103:C103"/>
    <mergeCell ref="B108:C108"/>
    <mergeCell ref="B113:C113"/>
    <mergeCell ref="G44:H44"/>
    <mergeCell ref="I44:J44"/>
    <mergeCell ref="AL46:AM46"/>
    <mergeCell ref="AN46:AO46"/>
    <mergeCell ref="M62:N62"/>
    <mergeCell ref="P62:Q62"/>
    <mergeCell ref="D22:I22"/>
    <mergeCell ref="D23:I23"/>
    <mergeCell ref="D24:I24"/>
    <mergeCell ref="A25:C25"/>
    <mergeCell ref="A26:C26"/>
    <mergeCell ref="D26:E26"/>
    <mergeCell ref="F26:G26"/>
    <mergeCell ref="D21:I21"/>
    <mergeCell ref="A7:J7"/>
    <mergeCell ref="A8:J8"/>
    <mergeCell ref="A9:J9"/>
    <mergeCell ref="A10:J10"/>
    <mergeCell ref="A11:J11"/>
    <mergeCell ref="A12:J12"/>
    <mergeCell ref="A13:J13"/>
    <mergeCell ref="A14:J14"/>
    <mergeCell ref="A16:J16"/>
    <mergeCell ref="A17:J17"/>
    <mergeCell ref="A19:K19"/>
  </mergeCells>
  <printOptions verticalCentered="1"/>
  <pageMargins left="0" right="0" top="0" bottom="0.75" header="0.3" footer="0.3"/>
  <pageSetup scale="68" orientation="portrait" horizontalDpi="4294967294" verticalDpi="4294967294" r:id="rId1"/>
  <headerFooter differentFirst="1">
    <oddFooter>&amp;CPage &amp;P of &amp;N&amp;RRevised 1/13/16</oddFooter>
  </headerFooter>
  <rowBreaks count="2" manualBreakCount="2">
    <brk id="77" max="16383" man="1"/>
    <brk id="2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vt:lpstr>
      <vt:lpstr>Travel Details</vt:lpstr>
      <vt:lpstr>Program Attribute Variation</vt:lpstr>
      <vt:lpstr>Subaward Budget Template</vt:lpstr>
      <vt:lpstr>Budget Template Rev 1.12.16 (2</vt:lpstr>
      <vt:lpstr>Budget!Print_Area</vt:lpstr>
      <vt:lpstr>'Budget Template Rev 1.12.16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Christine.Shiau@aspeninstitute.org</dc:creator>
  <cp:lastModifiedBy>Shafer, Andie</cp:lastModifiedBy>
  <cp:lastPrinted>2017-02-01T15:16:11Z</cp:lastPrinted>
  <dcterms:created xsi:type="dcterms:W3CDTF">2012-11-29T23:24:00Z</dcterms:created>
  <dcterms:modified xsi:type="dcterms:W3CDTF">2020-07-23T16:53:31Z</dcterms:modified>
</cp:coreProperties>
</file>