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S:\Award Competition IV\Forms for Fluid Review\"/>
    </mc:Choice>
  </mc:AlternateContent>
  <xr:revisionPtr revIDLastSave="0" documentId="13_ncr:1_{65E58429-E39C-48E6-A201-8D63EBFF1920}" xr6:coauthVersionLast="45" xr6:coauthVersionMax="45" xr10:uidLastSave="{00000000-0000-0000-0000-000000000000}"/>
  <bookViews>
    <workbookView xWindow="20370" yWindow="-12075" windowWidth="29040" windowHeight="15840" xr2:uid="{00000000-000D-0000-FFFF-FFFF00000000}"/>
  </bookViews>
  <sheets>
    <sheet name="Budget" sheetId="2" r:id="rId1"/>
    <sheet name="Travel Details" sheetId="3" r:id="rId2"/>
    <sheet name="Subaward Budget Template" sheetId="1" state="hidden" r:id="rId3"/>
    <sheet name="Budget Template Rev 1.12.16 (2" sheetId="4" state="hidden" r:id="rId4"/>
  </sheets>
  <externalReferences>
    <externalReference r:id="rId5"/>
    <externalReference r:id="rId6"/>
  </externalReferences>
  <definedNames>
    <definedName name="print" localSheetId="0">#REF!</definedName>
    <definedName name="print" localSheetId="3">#REF!</definedName>
    <definedName name="print">#REF!</definedName>
    <definedName name="_xlnm.Print_Area" localSheetId="0">Budget!$A$1:$J$183</definedName>
    <definedName name="_xlnm.Print_Area" localSheetId="3">'Budget Template Rev 1.12.16 (2'!$A$1:$K$369</definedName>
    <definedName name="_xlnm.Print_Area">#REF!</definedName>
    <definedName name="RFA" localSheetId="0">'[1]Detailed Budget (NDI Format)'!#REF!</definedName>
    <definedName name="RFA" localSheetId="3">'[1]Detailed Budget (NDI Format)'!#REF!</definedName>
    <definedName name="RFA">'[1]Detailed Budget (NDI Format)'!#REF!</definedName>
    <definedName name="Salaryinf">[2]Links!$A$5</definedName>
    <definedName name="tcnfringe" localSheetId="0">[1]Links!#REF!</definedName>
    <definedName name="tcnfringe" localSheetId="3">[1]Links!#REF!</definedName>
    <definedName name="tcnfringe">[1]Links!#REF!</definedName>
    <definedName name="Template_Rang" localSheetId="0">#REF!</definedName>
    <definedName name="Template_Rang" localSheetId="3">#REF!</definedName>
    <definedName name="Template_Rang">#REF!</definedName>
    <definedName name="usaid" localSheetId="0">'[1]Detailed Budget (NDI Format)'!#REF!</definedName>
    <definedName name="usaid" localSheetId="3">'[1]Detailed Budget (NDI Format)'!#REF!</definedName>
    <definedName name="usaid">'[1]Detailed Budget (NDI Format)'!#REF!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37" i="3" l="1"/>
  <c r="Q371" i="3"/>
  <c r="Q363" i="3"/>
  <c r="H374" i="3"/>
  <c r="H373" i="3"/>
  <c r="H366" i="3"/>
  <c r="H331" i="3"/>
  <c r="H326" i="3"/>
  <c r="H325" i="3"/>
  <c r="H328" i="3"/>
  <c r="H335" i="3"/>
  <c r="H342" i="3"/>
  <c r="H350" i="3"/>
  <c r="D141" i="2"/>
  <c r="H141" i="2"/>
  <c r="H143" i="2"/>
  <c r="E30" i="2"/>
  <c r="I30" i="2"/>
  <c r="H368" i="3"/>
  <c r="H375" i="3"/>
  <c r="H390" i="3"/>
  <c r="D147" i="2"/>
  <c r="H147" i="2"/>
  <c r="H154" i="2"/>
  <c r="E31" i="2"/>
  <c r="Q368" i="3"/>
  <c r="Q375" i="3"/>
  <c r="Q390" i="3"/>
  <c r="D148" i="2"/>
  <c r="J148" i="2"/>
  <c r="J154" i="2"/>
  <c r="G31" i="2"/>
  <c r="I31" i="2"/>
  <c r="I37" i="2"/>
  <c r="K181" i="2"/>
  <c r="I38" i="2"/>
  <c r="G37" i="2"/>
  <c r="J181" i="2"/>
  <c r="G38" i="2"/>
  <c r="K127" i="2"/>
  <c r="D142" i="2"/>
  <c r="Q350" i="3"/>
  <c r="Q342" i="3"/>
  <c r="Q335" i="3"/>
  <c r="Q328" i="3"/>
  <c r="H382" i="3"/>
  <c r="H323" i="3"/>
  <c r="H324" i="3"/>
  <c r="H327" i="3"/>
  <c r="H330" i="3"/>
  <c r="H332" i="3"/>
  <c r="H333" i="3"/>
  <c r="H334" i="3"/>
  <c r="H338" i="3"/>
  <c r="H339" i="3"/>
  <c r="H340" i="3"/>
  <c r="H341" i="3"/>
  <c r="H344" i="3"/>
  <c r="H345" i="3"/>
  <c r="H346" i="3"/>
  <c r="H347" i="3"/>
  <c r="H348" i="3"/>
  <c r="H349" i="3"/>
  <c r="H364" i="3"/>
  <c r="H365" i="3"/>
  <c r="H370" i="3"/>
  <c r="H371" i="3"/>
  <c r="H372" i="3"/>
  <c r="H377" i="3"/>
  <c r="H378" i="3"/>
  <c r="H379" i="3"/>
  <c r="H381" i="3"/>
  <c r="H384" i="3"/>
  <c r="H385" i="3"/>
  <c r="H386" i="3"/>
  <c r="H387" i="3"/>
  <c r="H388" i="3"/>
  <c r="H389" i="3"/>
  <c r="E37" i="2"/>
  <c r="H181" i="2"/>
  <c r="H59" i="2"/>
  <c r="H58" i="2"/>
  <c r="J58" i="2"/>
  <c r="K178" i="2"/>
  <c r="J178" i="2"/>
  <c r="H178" i="2"/>
  <c r="J177" i="2"/>
  <c r="H177" i="2"/>
  <c r="K173" i="2"/>
  <c r="K172" i="2"/>
  <c r="J173" i="2"/>
  <c r="J172" i="2"/>
  <c r="H173" i="2"/>
  <c r="H172" i="2"/>
  <c r="J168" i="2"/>
  <c r="J167" i="2"/>
  <c r="H168" i="2"/>
  <c r="H167" i="2"/>
  <c r="H163" i="2"/>
  <c r="H164" i="2"/>
  <c r="J163" i="2"/>
  <c r="J162" i="2"/>
  <c r="H162" i="2"/>
  <c r="H158" i="2"/>
  <c r="H157" i="2"/>
  <c r="J158" i="2"/>
  <c r="J157" i="2"/>
  <c r="J153" i="2"/>
  <c r="H153" i="2"/>
  <c r="J152" i="2"/>
  <c r="H152" i="2"/>
  <c r="J151" i="2"/>
  <c r="H151" i="2"/>
  <c r="Q364" i="3"/>
  <c r="Q365" i="3"/>
  <c r="Q366" i="3"/>
  <c r="Q367" i="3"/>
  <c r="Q370" i="3"/>
  <c r="Q372" i="3"/>
  <c r="Q373" i="3"/>
  <c r="Q374" i="3"/>
  <c r="Q377" i="3"/>
  <c r="Q378" i="3"/>
  <c r="Q379" i="3"/>
  <c r="Q380" i="3"/>
  <c r="Q381" i="3"/>
  <c r="Q382" i="3"/>
  <c r="Q384" i="3"/>
  <c r="Q385" i="3"/>
  <c r="Q386" i="3"/>
  <c r="Q387" i="3"/>
  <c r="Q388" i="3"/>
  <c r="Q389" i="3"/>
  <c r="Q323" i="3"/>
  <c r="Q324" i="3"/>
  <c r="Q325" i="3"/>
  <c r="Q326" i="3"/>
  <c r="Q327" i="3"/>
  <c r="Q330" i="3"/>
  <c r="Q331" i="3"/>
  <c r="Q332" i="3"/>
  <c r="Q333" i="3"/>
  <c r="Q334" i="3"/>
  <c r="Q337" i="3"/>
  <c r="Q338" i="3"/>
  <c r="Q339" i="3"/>
  <c r="Q340" i="3"/>
  <c r="Q341" i="3"/>
  <c r="Q344" i="3"/>
  <c r="Q345" i="3"/>
  <c r="Q346" i="3"/>
  <c r="Q347" i="3"/>
  <c r="Q348" i="3"/>
  <c r="Q349" i="3"/>
  <c r="J142" i="2"/>
  <c r="H135" i="2"/>
  <c r="K124" i="2"/>
  <c r="J124" i="2"/>
  <c r="J119" i="2"/>
  <c r="H124" i="2"/>
  <c r="H119" i="2"/>
  <c r="K115" i="2"/>
  <c r="K110" i="2"/>
  <c r="J115" i="2"/>
  <c r="H115" i="2"/>
  <c r="J110" i="2"/>
  <c r="H110" i="2"/>
  <c r="K101" i="2"/>
  <c r="K106" i="2"/>
  <c r="J106" i="2"/>
  <c r="J101" i="2"/>
  <c r="H106" i="2"/>
  <c r="H101" i="2"/>
  <c r="J97" i="2"/>
  <c r="H97" i="2"/>
  <c r="H91" i="2"/>
  <c r="K91" i="2"/>
  <c r="K97" i="2"/>
  <c r="J93" i="2"/>
  <c r="J94" i="2"/>
  <c r="J95" i="2"/>
  <c r="J96" i="2"/>
  <c r="J91" i="2"/>
  <c r="J83" i="2"/>
  <c r="H83" i="2"/>
  <c r="H170" i="3"/>
  <c r="H171" i="3"/>
  <c r="H172" i="3"/>
  <c r="H173" i="3"/>
  <c r="H174" i="3"/>
  <c r="H175" i="3"/>
  <c r="H177" i="3"/>
  <c r="H178" i="3"/>
  <c r="H179" i="3"/>
  <c r="H180" i="3"/>
  <c r="H181" i="3"/>
  <c r="H182" i="3"/>
  <c r="H184" i="3"/>
  <c r="H185" i="3"/>
  <c r="H186" i="3"/>
  <c r="H187" i="3"/>
  <c r="H188" i="3"/>
  <c r="H189" i="3"/>
  <c r="H191" i="3"/>
  <c r="H192" i="3"/>
  <c r="H193" i="3"/>
  <c r="H194" i="3"/>
  <c r="H195" i="3"/>
  <c r="H196" i="3"/>
  <c r="H198" i="3"/>
  <c r="H199" i="3"/>
  <c r="H200" i="3"/>
  <c r="H201" i="3"/>
  <c r="H202" i="3"/>
  <c r="H203" i="3"/>
  <c r="H205" i="3"/>
  <c r="H206" i="3"/>
  <c r="H207" i="3"/>
  <c r="H208" i="3"/>
  <c r="H209" i="3"/>
  <c r="H210" i="3"/>
  <c r="H212" i="3"/>
  <c r="H213" i="3"/>
  <c r="H214" i="3"/>
  <c r="H215" i="3"/>
  <c r="H216" i="3"/>
  <c r="H217" i="3"/>
  <c r="H219" i="3"/>
  <c r="H220" i="3"/>
  <c r="H221" i="3"/>
  <c r="H222" i="3"/>
  <c r="H223" i="3"/>
  <c r="H224" i="3"/>
  <c r="H226" i="3"/>
  <c r="H227" i="3"/>
  <c r="H228" i="3"/>
  <c r="H229" i="3"/>
  <c r="H230" i="3"/>
  <c r="H231" i="3"/>
  <c r="H233" i="3"/>
  <c r="H234" i="3"/>
  <c r="H235" i="3"/>
  <c r="H236" i="3"/>
  <c r="H237" i="3"/>
  <c r="H238" i="3"/>
  <c r="H240" i="3"/>
  <c r="H241" i="3"/>
  <c r="H242" i="3"/>
  <c r="H243" i="3"/>
  <c r="H244" i="3"/>
  <c r="H245" i="3"/>
  <c r="H247" i="3"/>
  <c r="H248" i="3"/>
  <c r="H249" i="3"/>
  <c r="H250" i="3"/>
  <c r="H251" i="3"/>
  <c r="H252" i="3"/>
  <c r="H254" i="3"/>
  <c r="H255" i="3"/>
  <c r="H256" i="3"/>
  <c r="H257" i="3"/>
  <c r="H258" i="3"/>
  <c r="H259" i="3"/>
  <c r="H261" i="3"/>
  <c r="H262" i="3"/>
  <c r="H263" i="3"/>
  <c r="H264" i="3"/>
  <c r="H265" i="3"/>
  <c r="H266" i="3"/>
  <c r="H268" i="3"/>
  <c r="H269" i="3"/>
  <c r="H270" i="3"/>
  <c r="H271" i="3"/>
  <c r="H272" i="3"/>
  <c r="H273" i="3"/>
  <c r="H275" i="3"/>
  <c r="H276" i="3"/>
  <c r="H277" i="3"/>
  <c r="H278" i="3"/>
  <c r="H279" i="3"/>
  <c r="H280" i="3"/>
  <c r="H282" i="3"/>
  <c r="H283" i="3"/>
  <c r="H284" i="3"/>
  <c r="H285" i="3"/>
  <c r="H286" i="3"/>
  <c r="H287" i="3"/>
  <c r="H289" i="3"/>
  <c r="H290" i="3"/>
  <c r="H291" i="3"/>
  <c r="H292" i="3"/>
  <c r="H293" i="3"/>
  <c r="H294" i="3"/>
  <c r="H296" i="3"/>
  <c r="H297" i="3"/>
  <c r="H298" i="3"/>
  <c r="H299" i="3"/>
  <c r="H300" i="3"/>
  <c r="H301" i="3"/>
  <c r="H303" i="3"/>
  <c r="H304" i="3"/>
  <c r="H305" i="3"/>
  <c r="H306" i="3"/>
  <c r="H307" i="3"/>
  <c r="H308" i="3"/>
  <c r="H309" i="3"/>
  <c r="D72" i="2"/>
  <c r="H72" i="2"/>
  <c r="H79" i="2"/>
  <c r="J76" i="2"/>
  <c r="H76" i="2"/>
  <c r="J59" i="2"/>
  <c r="J52" i="2"/>
  <c r="J53" i="2"/>
  <c r="J54" i="2"/>
  <c r="J55" i="2"/>
  <c r="H55" i="2"/>
  <c r="H51" i="2"/>
  <c r="J48" i="2"/>
  <c r="H48" i="2"/>
  <c r="K177" i="2"/>
  <c r="K179" i="2"/>
  <c r="K168" i="2"/>
  <c r="K167" i="2"/>
  <c r="K163" i="2"/>
  <c r="K162" i="2"/>
  <c r="K157" i="2"/>
  <c r="K159" i="2"/>
  <c r="K158" i="2"/>
  <c r="K153" i="2"/>
  <c r="K152" i="2"/>
  <c r="K151" i="2"/>
  <c r="J135" i="2"/>
  <c r="K135" i="2"/>
  <c r="K138" i="2"/>
  <c r="H136" i="2"/>
  <c r="J136" i="2"/>
  <c r="K136" i="2"/>
  <c r="H137" i="2"/>
  <c r="J137" i="2"/>
  <c r="K137" i="2"/>
  <c r="K119" i="2"/>
  <c r="H120" i="2"/>
  <c r="J120" i="2"/>
  <c r="K120" i="2"/>
  <c r="H121" i="2"/>
  <c r="J121" i="2"/>
  <c r="K121" i="2"/>
  <c r="H122" i="2"/>
  <c r="J122" i="2"/>
  <c r="K122" i="2"/>
  <c r="H123" i="2"/>
  <c r="J123" i="2"/>
  <c r="K123" i="2"/>
  <c r="H111" i="2"/>
  <c r="J111" i="2"/>
  <c r="K111" i="2"/>
  <c r="H112" i="2"/>
  <c r="J112" i="2"/>
  <c r="K112" i="2"/>
  <c r="H113" i="2"/>
  <c r="J113" i="2"/>
  <c r="K113" i="2"/>
  <c r="H114" i="2"/>
  <c r="J114" i="2"/>
  <c r="K114" i="2"/>
  <c r="H102" i="2"/>
  <c r="J102" i="2"/>
  <c r="K102" i="2"/>
  <c r="H103" i="2"/>
  <c r="J103" i="2"/>
  <c r="K103" i="2"/>
  <c r="H104" i="2"/>
  <c r="J104" i="2"/>
  <c r="K104" i="2"/>
  <c r="H105" i="2"/>
  <c r="J105" i="2"/>
  <c r="K105" i="2"/>
  <c r="H92" i="2"/>
  <c r="J92" i="2"/>
  <c r="K92" i="2"/>
  <c r="H93" i="2"/>
  <c r="K93" i="2"/>
  <c r="H94" i="2"/>
  <c r="K94" i="2"/>
  <c r="H95" i="2"/>
  <c r="K95" i="2"/>
  <c r="H96" i="2"/>
  <c r="K96" i="2"/>
  <c r="K83" i="2"/>
  <c r="K87" i="2"/>
  <c r="H84" i="2"/>
  <c r="J84" i="2"/>
  <c r="K84" i="2"/>
  <c r="H85" i="2"/>
  <c r="J85" i="2"/>
  <c r="K85" i="2"/>
  <c r="H86" i="2"/>
  <c r="J86" i="2"/>
  <c r="K86" i="2"/>
  <c r="K72" i="2"/>
  <c r="Q170" i="3"/>
  <c r="Q171" i="3"/>
  <c r="Q172" i="3"/>
  <c r="Q173" i="3"/>
  <c r="Q174" i="3"/>
  <c r="Q175" i="3"/>
  <c r="Q177" i="3"/>
  <c r="Q178" i="3"/>
  <c r="Q179" i="3"/>
  <c r="Q180" i="3"/>
  <c r="Q181" i="3"/>
  <c r="Q182" i="3"/>
  <c r="Q184" i="3"/>
  <c r="Q185" i="3"/>
  <c r="Q186" i="3"/>
  <c r="Q187" i="3"/>
  <c r="Q188" i="3"/>
  <c r="Q189" i="3"/>
  <c r="Q191" i="3"/>
  <c r="Q192" i="3"/>
  <c r="Q193" i="3"/>
  <c r="Q194" i="3"/>
  <c r="Q195" i="3"/>
  <c r="Q196" i="3"/>
  <c r="Q198" i="3"/>
  <c r="Q199" i="3"/>
  <c r="Q200" i="3"/>
  <c r="Q201" i="3"/>
  <c r="Q202" i="3"/>
  <c r="Q203" i="3"/>
  <c r="Q205" i="3"/>
  <c r="Q206" i="3"/>
  <c r="Q207" i="3"/>
  <c r="Q208" i="3"/>
  <c r="Q209" i="3"/>
  <c r="Q210" i="3"/>
  <c r="Q212" i="3"/>
  <c r="Q213" i="3"/>
  <c r="Q214" i="3"/>
  <c r="Q215" i="3"/>
  <c r="Q216" i="3"/>
  <c r="Q217" i="3"/>
  <c r="Q219" i="3"/>
  <c r="Q220" i="3"/>
  <c r="Q221" i="3"/>
  <c r="Q222" i="3"/>
  <c r="Q223" i="3"/>
  <c r="Q224" i="3"/>
  <c r="Q226" i="3"/>
  <c r="Q227" i="3"/>
  <c r="Q228" i="3"/>
  <c r="Q229" i="3"/>
  <c r="Q230" i="3"/>
  <c r="Q231" i="3"/>
  <c r="Q233" i="3"/>
  <c r="Q234" i="3"/>
  <c r="Q235" i="3"/>
  <c r="Q236" i="3"/>
  <c r="Q237" i="3"/>
  <c r="Q238" i="3"/>
  <c r="Q240" i="3"/>
  <c r="Q241" i="3"/>
  <c r="Q242" i="3"/>
  <c r="Q243" i="3"/>
  <c r="Q244" i="3"/>
  <c r="Q245" i="3"/>
  <c r="Q247" i="3"/>
  <c r="Q248" i="3"/>
  <c r="Q249" i="3"/>
  <c r="Q250" i="3"/>
  <c r="Q251" i="3"/>
  <c r="Q252" i="3"/>
  <c r="Q254" i="3"/>
  <c r="Q255" i="3"/>
  <c r="Q256" i="3"/>
  <c r="Q257" i="3"/>
  <c r="Q258" i="3"/>
  <c r="Q259" i="3"/>
  <c r="Q261" i="3"/>
  <c r="Q262" i="3"/>
  <c r="Q263" i="3"/>
  <c r="Q264" i="3"/>
  <c r="Q265" i="3"/>
  <c r="Q266" i="3"/>
  <c r="Q268" i="3"/>
  <c r="Q269" i="3"/>
  <c r="Q270" i="3"/>
  <c r="Q271" i="3"/>
  <c r="Q272" i="3"/>
  <c r="Q273" i="3"/>
  <c r="Q275" i="3"/>
  <c r="Q276" i="3"/>
  <c r="Q277" i="3"/>
  <c r="Q278" i="3"/>
  <c r="Q279" i="3"/>
  <c r="Q280" i="3"/>
  <c r="Q282" i="3"/>
  <c r="Q283" i="3"/>
  <c r="Q284" i="3"/>
  <c r="Q285" i="3"/>
  <c r="Q286" i="3"/>
  <c r="Q287" i="3"/>
  <c r="Q289" i="3"/>
  <c r="Q290" i="3"/>
  <c r="Q291" i="3"/>
  <c r="Q292" i="3"/>
  <c r="Q293" i="3"/>
  <c r="Q294" i="3"/>
  <c r="Q296" i="3"/>
  <c r="Q297" i="3"/>
  <c r="Q298" i="3"/>
  <c r="Q299" i="3"/>
  <c r="Q300" i="3"/>
  <c r="Q301" i="3"/>
  <c r="Q303" i="3"/>
  <c r="Q304" i="3"/>
  <c r="Q305" i="3"/>
  <c r="Q306" i="3"/>
  <c r="Q307" i="3"/>
  <c r="Q308" i="3"/>
  <c r="Q309" i="3"/>
  <c r="D73" i="2"/>
  <c r="J73" i="2"/>
  <c r="J79" i="2"/>
  <c r="F31" i="2"/>
  <c r="K76" i="2"/>
  <c r="H77" i="2"/>
  <c r="J77" i="2"/>
  <c r="K77" i="2"/>
  <c r="H78" i="2"/>
  <c r="J78" i="2"/>
  <c r="K78" i="2"/>
  <c r="K55" i="2"/>
  <c r="K48" i="2"/>
  <c r="H136" i="3"/>
  <c r="H17" i="3"/>
  <c r="H18" i="3"/>
  <c r="H19" i="3"/>
  <c r="H20" i="3"/>
  <c r="H22" i="3"/>
  <c r="H24" i="3"/>
  <c r="H25" i="3"/>
  <c r="H26" i="3"/>
  <c r="H27" i="3"/>
  <c r="H28" i="3"/>
  <c r="H31" i="3"/>
  <c r="H32" i="3"/>
  <c r="H33" i="3"/>
  <c r="H34" i="3"/>
  <c r="H35" i="3"/>
  <c r="H36" i="3"/>
  <c r="H38" i="3"/>
  <c r="H39" i="3"/>
  <c r="H40" i="3"/>
  <c r="H41" i="3"/>
  <c r="H42" i="3"/>
  <c r="H45" i="3"/>
  <c r="H46" i="3"/>
  <c r="H47" i="3"/>
  <c r="H48" i="3"/>
  <c r="H49" i="3"/>
  <c r="H50" i="3"/>
  <c r="H52" i="3"/>
  <c r="H53" i="3"/>
  <c r="H54" i="3"/>
  <c r="H55" i="3"/>
  <c r="H56" i="3"/>
  <c r="H59" i="3"/>
  <c r="H60" i="3"/>
  <c r="H61" i="3"/>
  <c r="H62" i="3"/>
  <c r="H63" i="3"/>
  <c r="H66" i="3"/>
  <c r="H67" i="3"/>
  <c r="H68" i="3"/>
  <c r="H69" i="3"/>
  <c r="H70" i="3"/>
  <c r="H73" i="3"/>
  <c r="H74" i="3"/>
  <c r="H75" i="3"/>
  <c r="H76" i="3"/>
  <c r="H77" i="3"/>
  <c r="H78" i="3"/>
  <c r="H80" i="3"/>
  <c r="H81" i="3"/>
  <c r="H82" i="3"/>
  <c r="H83" i="3"/>
  <c r="H84" i="3"/>
  <c r="H87" i="3"/>
  <c r="H88" i="3"/>
  <c r="H89" i="3"/>
  <c r="H90" i="3"/>
  <c r="H91" i="3"/>
  <c r="H92" i="3"/>
  <c r="H94" i="3"/>
  <c r="H95" i="3"/>
  <c r="H96" i="3"/>
  <c r="H97" i="3"/>
  <c r="H98" i="3"/>
  <c r="H101" i="3"/>
  <c r="H102" i="3"/>
  <c r="H103" i="3"/>
  <c r="H104" i="3"/>
  <c r="H105" i="3"/>
  <c r="H106" i="3"/>
  <c r="H108" i="3"/>
  <c r="H109" i="3"/>
  <c r="H110" i="3"/>
  <c r="H111" i="3"/>
  <c r="H112" i="3"/>
  <c r="H115" i="3"/>
  <c r="H116" i="3"/>
  <c r="H117" i="3"/>
  <c r="H118" i="3"/>
  <c r="H119" i="3"/>
  <c r="H122" i="3"/>
  <c r="H123" i="3"/>
  <c r="H124" i="3"/>
  <c r="H125" i="3"/>
  <c r="H126" i="3"/>
  <c r="H127" i="3"/>
  <c r="H129" i="3"/>
  <c r="H130" i="3"/>
  <c r="H131" i="3"/>
  <c r="H132" i="3"/>
  <c r="H133" i="3"/>
  <c r="H134" i="3"/>
  <c r="H137" i="3"/>
  <c r="H138" i="3"/>
  <c r="H139" i="3"/>
  <c r="H140" i="3"/>
  <c r="H143" i="3"/>
  <c r="H144" i="3"/>
  <c r="H145" i="3"/>
  <c r="H146" i="3"/>
  <c r="H147" i="3"/>
  <c r="H148" i="3"/>
  <c r="H150" i="3"/>
  <c r="H151" i="3"/>
  <c r="H152" i="3"/>
  <c r="H153" i="3"/>
  <c r="H154" i="3"/>
  <c r="Q17" i="3"/>
  <c r="Q18" i="3"/>
  <c r="Q19" i="3"/>
  <c r="Q20" i="3"/>
  <c r="Q24" i="3"/>
  <c r="Q25" i="3"/>
  <c r="Q26" i="3"/>
  <c r="Q27" i="3"/>
  <c r="Q28" i="3"/>
  <c r="Q31" i="3"/>
  <c r="Q32" i="3"/>
  <c r="Q33" i="3"/>
  <c r="Q34" i="3"/>
  <c r="Q35" i="3"/>
  <c r="Q38" i="3"/>
  <c r="Q39" i="3"/>
  <c r="Q40" i="3"/>
  <c r="Q41" i="3"/>
  <c r="Q42" i="3"/>
  <c r="Q45" i="3"/>
  <c r="Q46" i="3"/>
  <c r="Q47" i="3"/>
  <c r="Q48" i="3"/>
  <c r="Q49" i="3"/>
  <c r="Q52" i="3"/>
  <c r="Q53" i="3"/>
  <c r="Q54" i="3"/>
  <c r="Q55" i="3"/>
  <c r="Q56" i="3"/>
  <c r="Q59" i="3"/>
  <c r="Q60" i="3"/>
  <c r="Q61" i="3"/>
  <c r="Q62" i="3"/>
  <c r="Q63" i="3"/>
  <c r="Q66" i="3"/>
  <c r="Q67" i="3"/>
  <c r="Q68" i="3"/>
  <c r="Q69" i="3"/>
  <c r="Q70" i="3"/>
  <c r="Q71" i="3"/>
  <c r="Q73" i="3"/>
  <c r="Q74" i="3"/>
  <c r="Q75" i="3"/>
  <c r="Q76" i="3"/>
  <c r="Q77" i="3"/>
  <c r="Q80" i="3"/>
  <c r="Q81" i="3"/>
  <c r="Q82" i="3"/>
  <c r="Q83" i="3"/>
  <c r="Q84" i="3"/>
  <c r="Q85" i="3"/>
  <c r="Q87" i="3"/>
  <c r="Q88" i="3"/>
  <c r="Q89" i="3"/>
  <c r="Q90" i="3"/>
  <c r="Q91" i="3"/>
  <c r="Q94" i="3"/>
  <c r="Q95" i="3"/>
  <c r="Q96" i="3"/>
  <c r="Q97" i="3"/>
  <c r="Q98" i="3"/>
  <c r="Q101" i="3"/>
  <c r="Q102" i="3"/>
  <c r="Q103" i="3"/>
  <c r="Q104" i="3"/>
  <c r="Q105" i="3"/>
  <c r="Q108" i="3"/>
  <c r="Q109" i="3"/>
  <c r="Q110" i="3"/>
  <c r="Q111" i="3"/>
  <c r="Q112" i="3"/>
  <c r="Q113" i="3"/>
  <c r="Q115" i="3"/>
  <c r="Q116" i="3"/>
  <c r="Q117" i="3"/>
  <c r="Q118" i="3"/>
  <c r="Q119" i="3"/>
  <c r="Q122" i="3"/>
  <c r="Q123" i="3"/>
  <c r="Q124" i="3"/>
  <c r="Q125" i="3"/>
  <c r="Q126" i="3"/>
  <c r="Q127" i="3"/>
  <c r="Q129" i="3"/>
  <c r="Q130" i="3"/>
  <c r="Q131" i="3"/>
  <c r="Q132" i="3"/>
  <c r="Q133" i="3"/>
  <c r="Q136" i="3"/>
  <c r="Q137" i="3"/>
  <c r="Q138" i="3"/>
  <c r="Q139" i="3"/>
  <c r="Q140" i="3"/>
  <c r="Q143" i="3"/>
  <c r="Q144" i="3"/>
  <c r="Q145" i="3"/>
  <c r="Q146" i="3"/>
  <c r="Q147" i="3"/>
  <c r="Q150" i="3"/>
  <c r="Q151" i="3"/>
  <c r="Q152" i="3"/>
  <c r="Q153" i="3"/>
  <c r="Q154" i="3"/>
  <c r="H49" i="2"/>
  <c r="H50" i="2"/>
  <c r="H52" i="2"/>
  <c r="K52" i="2"/>
  <c r="H53" i="2"/>
  <c r="H54" i="2"/>
  <c r="J49" i="2"/>
  <c r="J50" i="2"/>
  <c r="J51" i="2"/>
  <c r="K51" i="2"/>
  <c r="Q360" i="3"/>
  <c r="Q359" i="3"/>
  <c r="Q358" i="3"/>
  <c r="Q357" i="3"/>
  <c r="Q356" i="3"/>
  <c r="Q320" i="3"/>
  <c r="Q319" i="3"/>
  <c r="Q318" i="3"/>
  <c r="Q317" i="3"/>
  <c r="Q316" i="3"/>
  <c r="Q321" i="3"/>
  <c r="Q167" i="3"/>
  <c r="Q166" i="3"/>
  <c r="Q165" i="3"/>
  <c r="Q164" i="3"/>
  <c r="Q163" i="3"/>
  <c r="Q14" i="3"/>
  <c r="Q13" i="3"/>
  <c r="Q12" i="3"/>
  <c r="Q11" i="3"/>
  <c r="Q10" i="3"/>
  <c r="H360" i="3"/>
  <c r="H359" i="3"/>
  <c r="H358" i="3"/>
  <c r="H357" i="3"/>
  <c r="H356" i="3"/>
  <c r="H361" i="3"/>
  <c r="H320" i="3"/>
  <c r="H319" i="3"/>
  <c r="H318" i="3"/>
  <c r="H317" i="3"/>
  <c r="H316" i="3"/>
  <c r="H167" i="3"/>
  <c r="H166" i="3"/>
  <c r="H165" i="3"/>
  <c r="H163" i="3"/>
  <c r="H164" i="3"/>
  <c r="H168" i="3"/>
  <c r="H12" i="3"/>
  <c r="H13" i="3"/>
  <c r="H14" i="3"/>
  <c r="H11" i="3"/>
  <c r="H10" i="3"/>
  <c r="H15" i="3"/>
  <c r="Q361" i="3"/>
  <c r="Q15" i="3"/>
  <c r="J366" i="4"/>
  <c r="J365" i="4"/>
  <c r="J367" i="4"/>
  <c r="G36" i="4"/>
  <c r="H366" i="4"/>
  <c r="H365" i="4"/>
  <c r="H360" i="4"/>
  <c r="H362" i="4"/>
  <c r="H361" i="4"/>
  <c r="K361" i="4"/>
  <c r="J361" i="4"/>
  <c r="J360" i="4"/>
  <c r="J362" i="4"/>
  <c r="J355" i="4"/>
  <c r="J356" i="4"/>
  <c r="J357" i="4"/>
  <c r="G34" i="4"/>
  <c r="H356" i="4"/>
  <c r="H355" i="4"/>
  <c r="H357" i="4"/>
  <c r="E34" i="4"/>
  <c r="I34" i="4"/>
  <c r="K355" i="4"/>
  <c r="J350" i="4"/>
  <c r="J352" i="4"/>
  <c r="J351" i="4"/>
  <c r="H351" i="4"/>
  <c r="K351" i="4"/>
  <c r="H350" i="4"/>
  <c r="J346" i="4"/>
  <c r="K346" i="4"/>
  <c r="K347" i="4"/>
  <c r="H346" i="4"/>
  <c r="J345" i="4"/>
  <c r="J347" i="4"/>
  <c r="G32" i="4"/>
  <c r="H345" i="4"/>
  <c r="H340" i="4"/>
  <c r="H342" i="4"/>
  <c r="H341" i="4"/>
  <c r="K341" i="4"/>
  <c r="J341" i="4"/>
  <c r="J340" i="4"/>
  <c r="J342" i="4"/>
  <c r="G31" i="4"/>
  <c r="H335" i="4"/>
  <c r="K335" i="4"/>
  <c r="J335" i="4"/>
  <c r="J334" i="4"/>
  <c r="H334" i="4"/>
  <c r="K334" i="4"/>
  <c r="J333" i="4"/>
  <c r="H333" i="4"/>
  <c r="K333" i="4"/>
  <c r="J332" i="4"/>
  <c r="H332" i="4"/>
  <c r="J330" i="4"/>
  <c r="H330" i="4"/>
  <c r="K330" i="4"/>
  <c r="J329" i="4"/>
  <c r="H329" i="4"/>
  <c r="K329" i="4"/>
  <c r="J328" i="4"/>
  <c r="K328" i="4"/>
  <c r="H328" i="4"/>
  <c r="J327" i="4"/>
  <c r="H327" i="4"/>
  <c r="K327" i="4"/>
  <c r="K337" i="4"/>
  <c r="H322" i="4"/>
  <c r="J322" i="4"/>
  <c r="K322" i="4"/>
  <c r="J321" i="4"/>
  <c r="H321" i="4"/>
  <c r="K321" i="4"/>
  <c r="J320" i="4"/>
  <c r="K320" i="4"/>
  <c r="H320" i="4"/>
  <c r="J309" i="4"/>
  <c r="H309" i="4"/>
  <c r="K309" i="4"/>
  <c r="D308" i="4"/>
  <c r="H308" i="4"/>
  <c r="J307" i="4"/>
  <c r="K307" i="4"/>
  <c r="H307" i="4"/>
  <c r="D306" i="4"/>
  <c r="J306" i="4"/>
  <c r="H306" i="4"/>
  <c r="K306" i="4"/>
  <c r="D305" i="4"/>
  <c r="J305" i="4"/>
  <c r="J300" i="4"/>
  <c r="H300" i="4"/>
  <c r="K300" i="4"/>
  <c r="J299" i="4"/>
  <c r="K299" i="4"/>
  <c r="H299" i="4"/>
  <c r="J298" i="4"/>
  <c r="H298" i="4"/>
  <c r="K298" i="4"/>
  <c r="H297" i="4"/>
  <c r="J297" i="4"/>
  <c r="K297" i="4"/>
  <c r="J296" i="4"/>
  <c r="H296" i="4"/>
  <c r="J291" i="4"/>
  <c r="H291" i="4"/>
  <c r="H290" i="4"/>
  <c r="J290" i="4"/>
  <c r="K290" i="4"/>
  <c r="J289" i="4"/>
  <c r="K289" i="4"/>
  <c r="H289" i="4"/>
  <c r="J288" i="4"/>
  <c r="H288" i="4"/>
  <c r="K288" i="4"/>
  <c r="J287" i="4"/>
  <c r="J292" i="4"/>
  <c r="F34" i="4"/>
  <c r="H287" i="4"/>
  <c r="J282" i="4"/>
  <c r="H282" i="4"/>
  <c r="K282" i="4"/>
  <c r="J281" i="4"/>
  <c r="H281" i="4"/>
  <c r="K281" i="4"/>
  <c r="J280" i="4"/>
  <c r="K280" i="4"/>
  <c r="H280" i="4"/>
  <c r="H279" i="4"/>
  <c r="K279" i="4"/>
  <c r="J279" i="4"/>
  <c r="J278" i="4"/>
  <c r="H278" i="4"/>
  <c r="K278" i="4"/>
  <c r="J277" i="4"/>
  <c r="H277" i="4"/>
  <c r="K277" i="4"/>
  <c r="J276" i="4"/>
  <c r="H276" i="4"/>
  <c r="J275" i="4"/>
  <c r="H275" i="4"/>
  <c r="K275" i="4"/>
  <c r="J274" i="4"/>
  <c r="H274" i="4"/>
  <c r="J269" i="4"/>
  <c r="H269" i="4"/>
  <c r="J268" i="4"/>
  <c r="H268" i="4"/>
  <c r="K268" i="4"/>
  <c r="H267" i="4"/>
  <c r="K267" i="4"/>
  <c r="K270" i="4"/>
  <c r="J267" i="4"/>
  <c r="J266" i="4"/>
  <c r="J270" i="4"/>
  <c r="H266" i="4"/>
  <c r="H261" i="4"/>
  <c r="J261" i="4"/>
  <c r="K261" i="4"/>
  <c r="J260" i="4"/>
  <c r="H260" i="4"/>
  <c r="K260" i="4"/>
  <c r="J259" i="4"/>
  <c r="K259" i="4"/>
  <c r="H259" i="4"/>
  <c r="J257" i="4"/>
  <c r="H257" i="4"/>
  <c r="K257" i="4"/>
  <c r="H256" i="4"/>
  <c r="J256" i="4"/>
  <c r="K256" i="4"/>
  <c r="J255" i="4"/>
  <c r="H255" i="4"/>
  <c r="K255" i="4"/>
  <c r="J254" i="4"/>
  <c r="K254" i="4"/>
  <c r="H254" i="4"/>
  <c r="J252" i="4"/>
  <c r="H252" i="4"/>
  <c r="J251" i="4"/>
  <c r="H251" i="4"/>
  <c r="K251" i="4"/>
  <c r="J250" i="4"/>
  <c r="K250" i="4"/>
  <c r="H250" i="4"/>
  <c r="J249" i="4"/>
  <c r="H249" i="4"/>
  <c r="K249" i="4"/>
  <c r="J247" i="4"/>
  <c r="H247" i="4"/>
  <c r="K247" i="4"/>
  <c r="J246" i="4"/>
  <c r="H246" i="4"/>
  <c r="K246" i="4"/>
  <c r="H245" i="4"/>
  <c r="K245" i="4"/>
  <c r="J245" i="4"/>
  <c r="H244" i="4"/>
  <c r="K244" i="4"/>
  <c r="J244" i="4"/>
  <c r="J242" i="4"/>
  <c r="H242" i="4"/>
  <c r="D241" i="4"/>
  <c r="D240" i="4"/>
  <c r="H240" i="4"/>
  <c r="J240" i="4"/>
  <c r="K240" i="4"/>
  <c r="J239" i="4"/>
  <c r="H239" i="4"/>
  <c r="K239" i="4"/>
  <c r="D237" i="4"/>
  <c r="I232" i="4"/>
  <c r="J232" i="4"/>
  <c r="G232" i="4"/>
  <c r="H232" i="4"/>
  <c r="K232" i="4"/>
  <c r="I231" i="4"/>
  <c r="J231" i="4"/>
  <c r="G231" i="4"/>
  <c r="H231" i="4"/>
  <c r="K231" i="4"/>
  <c r="I230" i="4"/>
  <c r="J230" i="4"/>
  <c r="G230" i="4"/>
  <c r="H230" i="4"/>
  <c r="J229" i="4"/>
  <c r="H229" i="4"/>
  <c r="K229" i="4"/>
  <c r="I227" i="4"/>
  <c r="J227" i="4"/>
  <c r="G227" i="4"/>
  <c r="H227" i="4"/>
  <c r="K227" i="4"/>
  <c r="I226" i="4"/>
  <c r="J226" i="4"/>
  <c r="K226" i="4"/>
  <c r="G226" i="4"/>
  <c r="H226" i="4"/>
  <c r="I225" i="4"/>
  <c r="J225" i="4"/>
  <c r="G225" i="4"/>
  <c r="H225" i="4"/>
  <c r="J224" i="4"/>
  <c r="H224" i="4"/>
  <c r="K224" i="4"/>
  <c r="I222" i="4"/>
  <c r="J222" i="4"/>
  <c r="G222" i="4"/>
  <c r="H222" i="4"/>
  <c r="K222" i="4"/>
  <c r="I221" i="4"/>
  <c r="J221" i="4"/>
  <c r="G221" i="4"/>
  <c r="H221" i="4"/>
  <c r="I220" i="4"/>
  <c r="J220" i="4"/>
  <c r="G220" i="4"/>
  <c r="H220" i="4"/>
  <c r="K220" i="4"/>
  <c r="J219" i="4"/>
  <c r="H219" i="4"/>
  <c r="K219" i="4"/>
  <c r="I217" i="4"/>
  <c r="J217" i="4"/>
  <c r="G217" i="4"/>
  <c r="H217" i="4"/>
  <c r="G216" i="4"/>
  <c r="H216" i="4"/>
  <c r="I216" i="4"/>
  <c r="J216" i="4"/>
  <c r="I215" i="4"/>
  <c r="J215" i="4"/>
  <c r="G215" i="4"/>
  <c r="H215" i="4"/>
  <c r="K215" i="4"/>
  <c r="J214" i="4"/>
  <c r="H214" i="4"/>
  <c r="K214" i="4"/>
  <c r="I212" i="4"/>
  <c r="J212" i="4"/>
  <c r="G212" i="4"/>
  <c r="H212" i="4"/>
  <c r="K212" i="4"/>
  <c r="I211" i="4"/>
  <c r="J211" i="4"/>
  <c r="G211" i="4"/>
  <c r="H211" i="4"/>
  <c r="K211" i="4"/>
  <c r="I210" i="4"/>
  <c r="J210" i="4"/>
  <c r="G210" i="4"/>
  <c r="H210" i="4"/>
  <c r="K210" i="4"/>
  <c r="J209" i="4"/>
  <c r="H209" i="4"/>
  <c r="K209" i="4"/>
  <c r="I207" i="4"/>
  <c r="J207" i="4"/>
  <c r="G207" i="4"/>
  <c r="H207" i="4"/>
  <c r="K207" i="4"/>
  <c r="I206" i="4"/>
  <c r="J206" i="4"/>
  <c r="G206" i="4"/>
  <c r="H206" i="4"/>
  <c r="K206" i="4"/>
  <c r="I205" i="4"/>
  <c r="J205" i="4"/>
  <c r="G205" i="4"/>
  <c r="H205" i="4"/>
  <c r="K205" i="4"/>
  <c r="J204" i="4"/>
  <c r="H204" i="4"/>
  <c r="K204" i="4"/>
  <c r="I202" i="4"/>
  <c r="J202" i="4"/>
  <c r="G202" i="4"/>
  <c r="H202" i="4"/>
  <c r="K202" i="4"/>
  <c r="I201" i="4"/>
  <c r="J201" i="4"/>
  <c r="G201" i="4"/>
  <c r="H201" i="4"/>
  <c r="K201" i="4"/>
  <c r="I200" i="4"/>
  <c r="J200" i="4"/>
  <c r="G200" i="4"/>
  <c r="H200" i="4"/>
  <c r="K200" i="4"/>
  <c r="J199" i="4"/>
  <c r="H199" i="4"/>
  <c r="I197" i="4"/>
  <c r="J197" i="4"/>
  <c r="G197" i="4"/>
  <c r="H197" i="4"/>
  <c r="K197" i="4"/>
  <c r="I196" i="4"/>
  <c r="J196" i="4"/>
  <c r="G196" i="4"/>
  <c r="H196" i="4"/>
  <c r="K196" i="4"/>
  <c r="I195" i="4"/>
  <c r="J195" i="4"/>
  <c r="G195" i="4"/>
  <c r="H195" i="4"/>
  <c r="K195" i="4"/>
  <c r="J194" i="4"/>
  <c r="H194" i="4"/>
  <c r="K194" i="4"/>
  <c r="I192" i="4"/>
  <c r="J192" i="4"/>
  <c r="G192" i="4"/>
  <c r="H192" i="4"/>
  <c r="K192" i="4"/>
  <c r="I191" i="4"/>
  <c r="J191" i="4"/>
  <c r="G191" i="4"/>
  <c r="H191" i="4"/>
  <c r="I190" i="4"/>
  <c r="J190" i="4"/>
  <c r="K190" i="4"/>
  <c r="G190" i="4"/>
  <c r="H190" i="4"/>
  <c r="J189" i="4"/>
  <c r="H189" i="4"/>
  <c r="K189" i="4"/>
  <c r="I187" i="4"/>
  <c r="J187" i="4"/>
  <c r="G187" i="4"/>
  <c r="H187" i="4"/>
  <c r="I186" i="4"/>
  <c r="J186" i="4"/>
  <c r="G186" i="4"/>
  <c r="H186" i="4"/>
  <c r="I185" i="4"/>
  <c r="J185" i="4"/>
  <c r="G185" i="4"/>
  <c r="H185" i="4"/>
  <c r="K185" i="4"/>
  <c r="J184" i="4"/>
  <c r="H184" i="4"/>
  <c r="K184" i="4"/>
  <c r="I182" i="4"/>
  <c r="J182" i="4"/>
  <c r="G182" i="4"/>
  <c r="H182" i="4"/>
  <c r="I181" i="4"/>
  <c r="J181" i="4"/>
  <c r="G181" i="4"/>
  <c r="H181" i="4"/>
  <c r="K181" i="4"/>
  <c r="I180" i="4"/>
  <c r="J180" i="4"/>
  <c r="G180" i="4"/>
  <c r="H180" i="4"/>
  <c r="J179" i="4"/>
  <c r="H179" i="4"/>
  <c r="K179" i="4"/>
  <c r="I177" i="4"/>
  <c r="J177" i="4"/>
  <c r="G177" i="4"/>
  <c r="H177" i="4"/>
  <c r="G176" i="4"/>
  <c r="H176" i="4"/>
  <c r="I176" i="4"/>
  <c r="J176" i="4"/>
  <c r="I175" i="4"/>
  <c r="J175" i="4"/>
  <c r="G175" i="4"/>
  <c r="H175" i="4"/>
  <c r="K175" i="4"/>
  <c r="J174" i="4"/>
  <c r="H174" i="4"/>
  <c r="K174" i="4"/>
  <c r="I172" i="4"/>
  <c r="J172" i="4"/>
  <c r="G172" i="4"/>
  <c r="H172" i="4"/>
  <c r="K172" i="4"/>
  <c r="I171" i="4"/>
  <c r="J171" i="4"/>
  <c r="G171" i="4"/>
  <c r="H171" i="4"/>
  <c r="K171" i="4"/>
  <c r="I170" i="4"/>
  <c r="J170" i="4"/>
  <c r="G170" i="4"/>
  <c r="H170" i="4"/>
  <c r="K170" i="4"/>
  <c r="J169" i="4"/>
  <c r="H169" i="4"/>
  <c r="K169" i="4"/>
  <c r="I167" i="4"/>
  <c r="J167" i="4"/>
  <c r="G167" i="4"/>
  <c r="H167" i="4"/>
  <c r="I166" i="4"/>
  <c r="J166" i="4"/>
  <c r="G166" i="4"/>
  <c r="H166" i="4"/>
  <c r="K166" i="4"/>
  <c r="I165" i="4"/>
  <c r="J165" i="4"/>
  <c r="G165" i="4"/>
  <c r="H165" i="4"/>
  <c r="K165" i="4"/>
  <c r="J164" i="4"/>
  <c r="H164" i="4"/>
  <c r="K164" i="4"/>
  <c r="I162" i="4"/>
  <c r="J162" i="4"/>
  <c r="G162" i="4"/>
  <c r="H162" i="4"/>
  <c r="I161" i="4"/>
  <c r="J161" i="4"/>
  <c r="G161" i="4"/>
  <c r="H161" i="4"/>
  <c r="K161" i="4"/>
  <c r="I160" i="4"/>
  <c r="J160" i="4"/>
  <c r="G160" i="4"/>
  <c r="H160" i="4"/>
  <c r="J159" i="4"/>
  <c r="K159" i="4"/>
  <c r="H159" i="4"/>
  <c r="I157" i="4"/>
  <c r="J157" i="4"/>
  <c r="G157" i="4"/>
  <c r="H157" i="4"/>
  <c r="I156" i="4"/>
  <c r="J156" i="4"/>
  <c r="G156" i="4"/>
  <c r="H156" i="4"/>
  <c r="K156" i="4"/>
  <c r="I155" i="4"/>
  <c r="J155" i="4"/>
  <c r="G155" i="4"/>
  <c r="H155" i="4"/>
  <c r="K155" i="4"/>
  <c r="J154" i="4"/>
  <c r="H154" i="4"/>
  <c r="K154" i="4"/>
  <c r="I152" i="4"/>
  <c r="J152" i="4"/>
  <c r="K152" i="4"/>
  <c r="G152" i="4"/>
  <c r="H152" i="4"/>
  <c r="I151" i="4"/>
  <c r="J151" i="4"/>
  <c r="G151" i="4"/>
  <c r="H151" i="4"/>
  <c r="I150" i="4"/>
  <c r="J150" i="4"/>
  <c r="G150" i="4"/>
  <c r="H150" i="4"/>
  <c r="J149" i="4"/>
  <c r="H149" i="4"/>
  <c r="K149" i="4"/>
  <c r="I147" i="4"/>
  <c r="J147" i="4"/>
  <c r="G147" i="4"/>
  <c r="H147" i="4"/>
  <c r="I146" i="4"/>
  <c r="J146" i="4"/>
  <c r="G146" i="4"/>
  <c r="H146" i="4"/>
  <c r="I145" i="4"/>
  <c r="J145" i="4"/>
  <c r="G145" i="4"/>
  <c r="H145" i="4"/>
  <c r="K145" i="4"/>
  <c r="J144" i="4"/>
  <c r="H144" i="4"/>
  <c r="K144" i="4"/>
  <c r="I142" i="4"/>
  <c r="J142" i="4"/>
  <c r="G142" i="4"/>
  <c r="H142" i="4"/>
  <c r="I141" i="4"/>
  <c r="J141" i="4"/>
  <c r="K141" i="4"/>
  <c r="G141" i="4"/>
  <c r="H141" i="4"/>
  <c r="I140" i="4"/>
  <c r="J140" i="4"/>
  <c r="G140" i="4"/>
  <c r="H140" i="4"/>
  <c r="J139" i="4"/>
  <c r="H139" i="4"/>
  <c r="K139" i="4"/>
  <c r="I137" i="4"/>
  <c r="J137" i="4"/>
  <c r="G137" i="4"/>
  <c r="H137" i="4"/>
  <c r="G136" i="4"/>
  <c r="H136" i="4"/>
  <c r="K136" i="4"/>
  <c r="I136" i="4"/>
  <c r="J136" i="4"/>
  <c r="I135" i="4"/>
  <c r="J135" i="4"/>
  <c r="G135" i="4"/>
  <c r="H135" i="4"/>
  <c r="K135" i="4"/>
  <c r="J134" i="4"/>
  <c r="H134" i="4"/>
  <c r="K134" i="4"/>
  <c r="I132" i="4"/>
  <c r="J132" i="4"/>
  <c r="G132" i="4"/>
  <c r="H132" i="4"/>
  <c r="K132" i="4"/>
  <c r="I131" i="4"/>
  <c r="J131" i="4"/>
  <c r="G131" i="4"/>
  <c r="H131" i="4"/>
  <c r="K131" i="4"/>
  <c r="I130" i="4"/>
  <c r="J130" i="4"/>
  <c r="G130" i="4"/>
  <c r="H130" i="4"/>
  <c r="K130" i="4"/>
  <c r="J129" i="4"/>
  <c r="H129" i="4"/>
  <c r="K129" i="4"/>
  <c r="I127" i="4"/>
  <c r="J127" i="4"/>
  <c r="G127" i="4"/>
  <c r="H127" i="4"/>
  <c r="I126" i="4"/>
  <c r="J126" i="4"/>
  <c r="K126" i="4"/>
  <c r="G126" i="4"/>
  <c r="H126" i="4"/>
  <c r="I125" i="4"/>
  <c r="J125" i="4"/>
  <c r="G125" i="4"/>
  <c r="H125" i="4"/>
  <c r="J124" i="4"/>
  <c r="H124" i="4"/>
  <c r="K124" i="4"/>
  <c r="I122" i="4"/>
  <c r="J122" i="4"/>
  <c r="G122" i="4"/>
  <c r="H122" i="4"/>
  <c r="K122" i="4"/>
  <c r="I121" i="4"/>
  <c r="J121" i="4"/>
  <c r="G121" i="4"/>
  <c r="H121" i="4"/>
  <c r="K121" i="4"/>
  <c r="I120" i="4"/>
  <c r="J120" i="4"/>
  <c r="G120" i="4"/>
  <c r="H120" i="4"/>
  <c r="J119" i="4"/>
  <c r="H119" i="4"/>
  <c r="I117" i="4"/>
  <c r="J117" i="4"/>
  <c r="G117" i="4"/>
  <c r="H117" i="4"/>
  <c r="K117" i="4"/>
  <c r="I116" i="4"/>
  <c r="J116" i="4"/>
  <c r="G116" i="4"/>
  <c r="H116" i="4"/>
  <c r="I115" i="4"/>
  <c r="J115" i="4"/>
  <c r="G115" i="4"/>
  <c r="H115" i="4"/>
  <c r="K115" i="4"/>
  <c r="J114" i="4"/>
  <c r="H114" i="4"/>
  <c r="K114" i="4"/>
  <c r="I112" i="4"/>
  <c r="J112" i="4"/>
  <c r="G112" i="4"/>
  <c r="H112" i="4"/>
  <c r="K112" i="4"/>
  <c r="I111" i="4"/>
  <c r="J111" i="4"/>
  <c r="G111" i="4"/>
  <c r="H111" i="4"/>
  <c r="K111" i="4"/>
  <c r="I110" i="4"/>
  <c r="J110" i="4"/>
  <c r="G110" i="4"/>
  <c r="H110" i="4"/>
  <c r="J109" i="4"/>
  <c r="H109" i="4"/>
  <c r="K109" i="4"/>
  <c r="I107" i="4"/>
  <c r="J107" i="4"/>
  <c r="G107" i="4"/>
  <c r="H107" i="4"/>
  <c r="K107" i="4"/>
  <c r="I106" i="4"/>
  <c r="J106" i="4"/>
  <c r="G106" i="4"/>
  <c r="H106" i="4"/>
  <c r="K106" i="4"/>
  <c r="I105" i="4"/>
  <c r="J105" i="4"/>
  <c r="G105" i="4"/>
  <c r="H105" i="4"/>
  <c r="K105" i="4"/>
  <c r="H104" i="4"/>
  <c r="J104" i="4"/>
  <c r="K104" i="4"/>
  <c r="I102" i="4"/>
  <c r="J102" i="4"/>
  <c r="G102" i="4"/>
  <c r="H102" i="4"/>
  <c r="K102" i="4"/>
  <c r="I101" i="4"/>
  <c r="J101" i="4"/>
  <c r="G101" i="4"/>
  <c r="H101" i="4"/>
  <c r="I100" i="4"/>
  <c r="J100" i="4"/>
  <c r="K100" i="4"/>
  <c r="G100" i="4"/>
  <c r="H100" i="4"/>
  <c r="J99" i="4"/>
  <c r="K99" i="4"/>
  <c r="H99" i="4"/>
  <c r="I97" i="4"/>
  <c r="J97" i="4"/>
  <c r="K97" i="4"/>
  <c r="G97" i="4"/>
  <c r="H97" i="4"/>
  <c r="I96" i="4"/>
  <c r="J96" i="4"/>
  <c r="G96" i="4"/>
  <c r="H96" i="4"/>
  <c r="K96" i="4"/>
  <c r="I95" i="4"/>
  <c r="J95" i="4"/>
  <c r="G95" i="4"/>
  <c r="H95" i="4"/>
  <c r="K95" i="4"/>
  <c r="H94" i="4"/>
  <c r="J94" i="4"/>
  <c r="K94" i="4"/>
  <c r="I92" i="4"/>
  <c r="J92" i="4"/>
  <c r="G92" i="4"/>
  <c r="H92" i="4"/>
  <c r="K92" i="4"/>
  <c r="I91" i="4"/>
  <c r="J91" i="4"/>
  <c r="G91" i="4"/>
  <c r="H91" i="4"/>
  <c r="I90" i="4"/>
  <c r="J90" i="4"/>
  <c r="G90" i="4"/>
  <c r="H90" i="4"/>
  <c r="K90" i="4"/>
  <c r="J89" i="4"/>
  <c r="H89" i="4"/>
  <c r="K89" i="4"/>
  <c r="I87" i="4"/>
  <c r="J87" i="4"/>
  <c r="G87" i="4"/>
  <c r="H87" i="4"/>
  <c r="I86" i="4"/>
  <c r="J86" i="4"/>
  <c r="K86" i="4"/>
  <c r="G86" i="4"/>
  <c r="H86" i="4"/>
  <c r="I85" i="4"/>
  <c r="J85" i="4"/>
  <c r="G85" i="4"/>
  <c r="H85" i="4"/>
  <c r="K85" i="4"/>
  <c r="H84" i="4"/>
  <c r="J84" i="4"/>
  <c r="K84" i="4"/>
  <c r="I82" i="4"/>
  <c r="J82" i="4"/>
  <c r="G82" i="4"/>
  <c r="H82" i="4"/>
  <c r="K82" i="4"/>
  <c r="I81" i="4"/>
  <c r="J81" i="4"/>
  <c r="G81" i="4"/>
  <c r="H81" i="4"/>
  <c r="K81" i="4"/>
  <c r="I80" i="4"/>
  <c r="J80" i="4"/>
  <c r="G80" i="4"/>
  <c r="H80" i="4"/>
  <c r="K80" i="4"/>
  <c r="J79" i="4"/>
  <c r="H79" i="4"/>
  <c r="K79" i="4"/>
  <c r="I77" i="4"/>
  <c r="J77" i="4"/>
  <c r="G77" i="4"/>
  <c r="H77" i="4"/>
  <c r="I76" i="4"/>
  <c r="J76" i="4"/>
  <c r="G76" i="4"/>
  <c r="H76" i="4"/>
  <c r="I75" i="4"/>
  <c r="J75" i="4"/>
  <c r="K75" i="4"/>
  <c r="G75" i="4"/>
  <c r="H75" i="4"/>
  <c r="H74" i="4"/>
  <c r="J74" i="4"/>
  <c r="K74" i="4"/>
  <c r="I72" i="4"/>
  <c r="J72" i="4"/>
  <c r="G72" i="4"/>
  <c r="H72" i="4"/>
  <c r="K72" i="4"/>
  <c r="I71" i="4"/>
  <c r="G71" i="4"/>
  <c r="D71" i="4"/>
  <c r="J71" i="4"/>
  <c r="H71" i="4"/>
  <c r="K71" i="4"/>
  <c r="I70" i="4"/>
  <c r="G70" i="4"/>
  <c r="D70" i="4"/>
  <c r="H69" i="4"/>
  <c r="J69" i="4"/>
  <c r="K69" i="4"/>
  <c r="I67" i="4"/>
  <c r="J67" i="4"/>
  <c r="G67" i="4"/>
  <c r="H67" i="4"/>
  <c r="K67" i="4"/>
  <c r="I66" i="4"/>
  <c r="J66" i="4"/>
  <c r="G66" i="4"/>
  <c r="H66" i="4"/>
  <c r="K66" i="4"/>
  <c r="I65" i="4"/>
  <c r="J65" i="4"/>
  <c r="G65" i="4"/>
  <c r="H65" i="4"/>
  <c r="K65" i="4"/>
  <c r="J64" i="4"/>
  <c r="H64" i="4"/>
  <c r="H56" i="4"/>
  <c r="J56" i="4"/>
  <c r="K56" i="4"/>
  <c r="J53" i="4"/>
  <c r="H53" i="4"/>
  <c r="K53" i="4"/>
  <c r="AO52" i="4"/>
  <c r="AO53" i="4"/>
  <c r="AO55" i="4"/>
  <c r="AM52" i="4"/>
  <c r="H52" i="4"/>
  <c r="J52" i="4"/>
  <c r="K52" i="4"/>
  <c r="AO51" i="4"/>
  <c r="AM51" i="4"/>
  <c r="J51" i="4"/>
  <c r="H51" i="4"/>
  <c r="AO50" i="4"/>
  <c r="AM50" i="4"/>
  <c r="J50" i="4"/>
  <c r="H50" i="4"/>
  <c r="AO49" i="4"/>
  <c r="AM49" i="4"/>
  <c r="J49" i="4"/>
  <c r="H49" i="4"/>
  <c r="D57" i="4"/>
  <c r="AO48" i="4"/>
  <c r="AM48" i="4"/>
  <c r="H48" i="4"/>
  <c r="J48" i="4"/>
  <c r="K48" i="4"/>
  <c r="G35" i="4"/>
  <c r="I35" i="4"/>
  <c r="E35" i="4"/>
  <c r="G33" i="4"/>
  <c r="E31" i="4"/>
  <c r="I31" i="4"/>
  <c r="J308" i="4"/>
  <c r="K77" i="4"/>
  <c r="K91" i="4"/>
  <c r="K110" i="4"/>
  <c r="K242" i="4"/>
  <c r="J283" i="4"/>
  <c r="F33" i="4"/>
  <c r="K274" i="4"/>
  <c r="K49" i="4"/>
  <c r="H241" i="4"/>
  <c r="H262" i="4"/>
  <c r="D31" i="4"/>
  <c r="K266" i="4"/>
  <c r="H270" i="4"/>
  <c r="H305" i="4"/>
  <c r="K323" i="4"/>
  <c r="K340" i="4"/>
  <c r="K342" i="4"/>
  <c r="K137" i="4"/>
  <c r="K177" i="4"/>
  <c r="K217" i="4"/>
  <c r="J241" i="4"/>
  <c r="J262" i="4"/>
  <c r="K241" i="4"/>
  <c r="H283" i="4"/>
  <c r="D33" i="4"/>
  <c r="H33" i="4"/>
  <c r="J301" i="4"/>
  <c r="F35" i="4"/>
  <c r="H337" i="4"/>
  <c r="E30" i="4"/>
  <c r="H347" i="4"/>
  <c r="E32" i="4"/>
  <c r="I32" i="4"/>
  <c r="K345" i="4"/>
  <c r="H352" i="4"/>
  <c r="E33" i="4"/>
  <c r="I33" i="4"/>
  <c r="K356" i="4"/>
  <c r="K357" i="4"/>
  <c r="H323" i="4"/>
  <c r="K119" i="4"/>
  <c r="K127" i="4"/>
  <c r="K150" i="4"/>
  <c r="K167" i="4"/>
  <c r="K199" i="4"/>
  <c r="K230" i="4"/>
  <c r="K269" i="4"/>
  <c r="K287" i="4"/>
  <c r="K292" i="4"/>
  <c r="K291" i="4"/>
  <c r="H292" i="4"/>
  <c r="D34" i="4"/>
  <c r="H34" i="4"/>
  <c r="K296" i="4"/>
  <c r="K301" i="4"/>
  <c r="H301" i="4"/>
  <c r="D35" i="4"/>
  <c r="H35" i="4"/>
  <c r="J337" i="4"/>
  <c r="G30" i="4"/>
  <c r="G37" i="4"/>
  <c r="G39" i="4"/>
  <c r="K360" i="4"/>
  <c r="K362" i="4"/>
  <c r="K366" i="4"/>
  <c r="K252" i="4"/>
  <c r="K276" i="4"/>
  <c r="J323" i="4"/>
  <c r="K332" i="4"/>
  <c r="H367" i="4"/>
  <c r="E36" i="4"/>
  <c r="I36" i="4"/>
  <c r="K365" i="4"/>
  <c r="K367" i="4"/>
  <c r="D32" i="4"/>
  <c r="H310" i="4"/>
  <c r="D36" i="4"/>
  <c r="K305" i="4"/>
  <c r="N135" i="1"/>
  <c r="N134" i="1"/>
  <c r="O134" i="1"/>
  <c r="N133" i="1"/>
  <c r="N132" i="1"/>
  <c r="N136" i="1"/>
  <c r="G35" i="1"/>
  <c r="N125" i="1"/>
  <c r="N124" i="1"/>
  <c r="N123" i="1"/>
  <c r="N122" i="1"/>
  <c r="N126" i="1"/>
  <c r="G31" i="1"/>
  <c r="N121" i="1"/>
  <c r="L135" i="1"/>
  <c r="L134" i="1"/>
  <c r="L133" i="1"/>
  <c r="L132" i="1"/>
  <c r="J135" i="1"/>
  <c r="J134" i="1"/>
  <c r="J133" i="1"/>
  <c r="J136" i="1"/>
  <c r="J132" i="1"/>
  <c r="N116" i="1"/>
  <c r="L116" i="1"/>
  <c r="J116" i="1"/>
  <c r="H116" i="1"/>
  <c r="N115" i="1"/>
  <c r="L115" i="1"/>
  <c r="O115" i="1"/>
  <c r="J115" i="1"/>
  <c r="H115" i="1"/>
  <c r="N114" i="1"/>
  <c r="L114" i="1"/>
  <c r="J114" i="1"/>
  <c r="H114" i="1"/>
  <c r="N113" i="1"/>
  <c r="L113" i="1"/>
  <c r="J113" i="1"/>
  <c r="H113" i="1"/>
  <c r="N112" i="1"/>
  <c r="L112" i="1"/>
  <c r="L117" i="1"/>
  <c r="F30" i="1"/>
  <c r="J112" i="1"/>
  <c r="H112" i="1"/>
  <c r="H117" i="1"/>
  <c r="D30" i="1"/>
  <c r="N117" i="1"/>
  <c r="G30" i="1"/>
  <c r="J117" i="1"/>
  <c r="E30" i="1"/>
  <c r="O113" i="1"/>
  <c r="O112" i="1"/>
  <c r="N51" i="1"/>
  <c r="H52" i="1"/>
  <c r="J52" i="1"/>
  <c r="L52" i="1"/>
  <c r="O52" i="1"/>
  <c r="N52" i="1"/>
  <c r="J51" i="1"/>
  <c r="N44" i="1"/>
  <c r="N45" i="1"/>
  <c r="N46" i="1"/>
  <c r="N47" i="1"/>
  <c r="N48" i="1"/>
  <c r="N43" i="1"/>
  <c r="N53" i="1"/>
  <c r="G25" i="1"/>
  <c r="L44" i="1"/>
  <c r="L45" i="1"/>
  <c r="L46" i="1"/>
  <c r="L47" i="1"/>
  <c r="L53" i="1"/>
  <c r="F25" i="1"/>
  <c r="L48" i="1"/>
  <c r="L43" i="1"/>
  <c r="J44" i="1"/>
  <c r="J45" i="1"/>
  <c r="J46" i="1"/>
  <c r="J47" i="1"/>
  <c r="J48" i="1"/>
  <c r="J43" i="1"/>
  <c r="J53" i="1"/>
  <c r="E25" i="1"/>
  <c r="L51" i="1"/>
  <c r="H61" i="1"/>
  <c r="H135" i="1"/>
  <c r="H134" i="1"/>
  <c r="H133" i="1"/>
  <c r="H132" i="1"/>
  <c r="L123" i="1"/>
  <c r="O123" i="1"/>
  <c r="J123" i="1"/>
  <c r="H123" i="1"/>
  <c r="H107" i="1"/>
  <c r="H106" i="1"/>
  <c r="H105" i="1"/>
  <c r="H104" i="1"/>
  <c r="H103" i="1"/>
  <c r="J107" i="1"/>
  <c r="O107" i="1"/>
  <c r="J106" i="1"/>
  <c r="J105" i="1"/>
  <c r="J104" i="1"/>
  <c r="J103" i="1"/>
  <c r="N107" i="1"/>
  <c r="N106" i="1"/>
  <c r="N105" i="1"/>
  <c r="L105" i="1"/>
  <c r="N104" i="1"/>
  <c r="N103" i="1"/>
  <c r="N108" i="1"/>
  <c r="L107" i="1"/>
  <c r="L106" i="1"/>
  <c r="L104" i="1"/>
  <c r="L103" i="1"/>
  <c r="L65" i="1"/>
  <c r="N67" i="1"/>
  <c r="L67" i="1"/>
  <c r="J67" i="1"/>
  <c r="H67" i="1"/>
  <c r="G57" i="1"/>
  <c r="L125" i="1"/>
  <c r="J125" i="1"/>
  <c r="O125" i="1"/>
  <c r="H125" i="1"/>
  <c r="L124" i="1"/>
  <c r="O124" i="1"/>
  <c r="J124" i="1"/>
  <c r="H124" i="1"/>
  <c r="L122" i="1"/>
  <c r="J122" i="1"/>
  <c r="H122" i="1"/>
  <c r="L121" i="1"/>
  <c r="J121" i="1"/>
  <c r="H121" i="1"/>
  <c r="N98" i="1"/>
  <c r="L98" i="1"/>
  <c r="J98" i="1"/>
  <c r="H98" i="1"/>
  <c r="O98" i="1"/>
  <c r="N97" i="1"/>
  <c r="L97" i="1"/>
  <c r="J97" i="1"/>
  <c r="H97" i="1"/>
  <c r="O97" i="1"/>
  <c r="N96" i="1"/>
  <c r="L96" i="1"/>
  <c r="J96" i="1"/>
  <c r="H96" i="1"/>
  <c r="O96" i="1"/>
  <c r="N95" i="1"/>
  <c r="L95" i="1"/>
  <c r="J95" i="1"/>
  <c r="H95" i="1"/>
  <c r="O95" i="1"/>
  <c r="N94" i="1"/>
  <c r="L94" i="1"/>
  <c r="J94" i="1"/>
  <c r="H94" i="1"/>
  <c r="O94" i="1"/>
  <c r="N93" i="1"/>
  <c r="L93" i="1"/>
  <c r="J93" i="1"/>
  <c r="H93" i="1"/>
  <c r="N92" i="1"/>
  <c r="L92" i="1"/>
  <c r="J92" i="1"/>
  <c r="H92" i="1"/>
  <c r="O92" i="1"/>
  <c r="N91" i="1"/>
  <c r="L91" i="1"/>
  <c r="J91" i="1"/>
  <c r="H91" i="1"/>
  <c r="O91" i="1"/>
  <c r="N90" i="1"/>
  <c r="N99" i="1"/>
  <c r="G28" i="1"/>
  <c r="L90" i="1"/>
  <c r="L99" i="1"/>
  <c r="F28" i="1"/>
  <c r="J90" i="1"/>
  <c r="J99" i="1"/>
  <c r="E28" i="1"/>
  <c r="H90" i="1"/>
  <c r="N85" i="1"/>
  <c r="L85" i="1"/>
  <c r="O85" i="1"/>
  <c r="J85" i="1"/>
  <c r="H85" i="1"/>
  <c r="N84" i="1"/>
  <c r="L84" i="1"/>
  <c r="O84" i="1"/>
  <c r="J84" i="1"/>
  <c r="H84" i="1"/>
  <c r="N83" i="1"/>
  <c r="L83" i="1"/>
  <c r="O83" i="1"/>
  <c r="J83" i="1"/>
  <c r="H83" i="1"/>
  <c r="N82" i="1"/>
  <c r="N86" i="1"/>
  <c r="G27" i="1"/>
  <c r="L82" i="1"/>
  <c r="J82" i="1"/>
  <c r="H82" i="1"/>
  <c r="O82" i="1"/>
  <c r="N77" i="1"/>
  <c r="L77" i="1"/>
  <c r="J77" i="1"/>
  <c r="H77" i="1"/>
  <c r="O77" i="1"/>
  <c r="N76" i="1"/>
  <c r="L76" i="1"/>
  <c r="J76" i="1"/>
  <c r="H76" i="1"/>
  <c r="N75" i="1"/>
  <c r="L75" i="1"/>
  <c r="J75" i="1"/>
  <c r="H75" i="1"/>
  <c r="O75" i="1"/>
  <c r="N74" i="1"/>
  <c r="L74" i="1"/>
  <c r="J74" i="1"/>
  <c r="H74" i="1"/>
  <c r="O74" i="1"/>
  <c r="N72" i="1"/>
  <c r="L72" i="1"/>
  <c r="O72" i="1"/>
  <c r="J72" i="1"/>
  <c r="H72" i="1"/>
  <c r="N71" i="1"/>
  <c r="L71" i="1"/>
  <c r="J71" i="1"/>
  <c r="H71" i="1"/>
  <c r="O71" i="1"/>
  <c r="N70" i="1"/>
  <c r="L70" i="1"/>
  <c r="J70" i="1"/>
  <c r="H70" i="1"/>
  <c r="N69" i="1"/>
  <c r="L69" i="1"/>
  <c r="J69" i="1"/>
  <c r="H69" i="1"/>
  <c r="N66" i="1"/>
  <c r="L66" i="1"/>
  <c r="J66" i="1"/>
  <c r="H66" i="1"/>
  <c r="O66" i="1"/>
  <c r="N65" i="1"/>
  <c r="J65" i="1"/>
  <c r="O65" i="1"/>
  <c r="H65" i="1"/>
  <c r="N64" i="1"/>
  <c r="L64" i="1"/>
  <c r="J64" i="1"/>
  <c r="O64" i="1"/>
  <c r="H64" i="1"/>
  <c r="N62" i="1"/>
  <c r="L62" i="1"/>
  <c r="J62" i="1"/>
  <c r="O62" i="1"/>
  <c r="H62" i="1"/>
  <c r="N61" i="1"/>
  <c r="N78" i="1"/>
  <c r="G26" i="1"/>
  <c r="L61" i="1"/>
  <c r="J61" i="1"/>
  <c r="O61" i="1"/>
  <c r="N60" i="1"/>
  <c r="L60" i="1"/>
  <c r="J60" i="1"/>
  <c r="H60" i="1"/>
  <c r="O60" i="1"/>
  <c r="N59" i="1"/>
  <c r="L59" i="1"/>
  <c r="L78" i="1"/>
  <c r="F26" i="1"/>
  <c r="J59" i="1"/>
  <c r="H59" i="1"/>
  <c r="H48" i="1"/>
  <c r="H47" i="1"/>
  <c r="O47" i="1"/>
  <c r="H46" i="1"/>
  <c r="H45" i="1"/>
  <c r="O45" i="1"/>
  <c r="H44" i="1"/>
  <c r="H43" i="1"/>
  <c r="H51" i="1"/>
  <c r="O135" i="1"/>
  <c r="O133" i="1"/>
  <c r="O69" i="1"/>
  <c r="G29" i="1"/>
  <c r="O104" i="1"/>
  <c r="H86" i="1"/>
  <c r="D27" i="1"/>
  <c r="O93" i="1"/>
  <c r="L126" i="1"/>
  <c r="F31" i="1"/>
  <c r="L136" i="1"/>
  <c r="F35" i="1"/>
  <c r="O46" i="1"/>
  <c r="O48" i="1"/>
  <c r="O67" i="1"/>
  <c r="J86" i="1"/>
  <c r="E27" i="1"/>
  <c r="E35" i="1"/>
  <c r="O44" i="1"/>
  <c r="O70" i="1"/>
  <c r="O76" i="1"/>
  <c r="H108" i="1"/>
  <c r="D29" i="1"/>
  <c r="L108" i="1"/>
  <c r="F29" i="1"/>
  <c r="O132" i="1"/>
  <c r="O51" i="1"/>
  <c r="K50" i="2"/>
  <c r="K53" i="2"/>
  <c r="K54" i="2"/>
  <c r="K49" i="2"/>
  <c r="Q168" i="3"/>
  <c r="Q155" i="3"/>
  <c r="Q57" i="3"/>
  <c r="Q29" i="3"/>
  <c r="H321" i="3"/>
  <c r="Q99" i="3"/>
  <c r="H64" i="3"/>
  <c r="Q141" i="3"/>
  <c r="Q43" i="3"/>
  <c r="H120" i="3"/>
  <c r="H71" i="3"/>
  <c r="J138" i="2"/>
  <c r="G29" i="2"/>
  <c r="J179" i="2"/>
  <c r="G36" i="2"/>
  <c r="O86" i="1"/>
  <c r="O121" i="1"/>
  <c r="O126" i="1"/>
  <c r="H126" i="1"/>
  <c r="D31" i="1"/>
  <c r="H31" i="1"/>
  <c r="J126" i="1"/>
  <c r="E31" i="1"/>
  <c r="O122" i="1"/>
  <c r="O103" i="1"/>
  <c r="J108" i="1"/>
  <c r="E29" i="1"/>
  <c r="H29" i="1"/>
  <c r="H36" i="4"/>
  <c r="J310" i="4"/>
  <c r="F36" i="4"/>
  <c r="K308" i="4"/>
  <c r="K310" i="4"/>
  <c r="J57" i="4"/>
  <c r="H57" i="4"/>
  <c r="H58" i="4"/>
  <c r="D29" i="4"/>
  <c r="K51" i="4"/>
  <c r="K283" i="4"/>
  <c r="O106" i="1"/>
  <c r="H53" i="1"/>
  <c r="D25" i="1"/>
  <c r="O43" i="1"/>
  <c r="O53" i="1"/>
  <c r="J78" i="1"/>
  <c r="E26" i="1"/>
  <c r="H30" i="1"/>
  <c r="O114" i="1"/>
  <c r="O116" i="1"/>
  <c r="AM53" i="4"/>
  <c r="AM55" i="4"/>
  <c r="K50" i="4"/>
  <c r="J58" i="4"/>
  <c r="F29" i="4"/>
  <c r="H70" i="4"/>
  <c r="K70" i="4"/>
  <c r="J70" i="4"/>
  <c r="H78" i="1"/>
  <c r="D26" i="1"/>
  <c r="H26" i="1"/>
  <c r="O59" i="1"/>
  <c r="O78" i="1"/>
  <c r="H99" i="1"/>
  <c r="D28" i="1"/>
  <c r="H28" i="1"/>
  <c r="O90" i="1"/>
  <c r="O99" i="1"/>
  <c r="O105" i="1"/>
  <c r="H136" i="1"/>
  <c r="I30" i="4"/>
  <c r="K262" i="4"/>
  <c r="K64" i="4"/>
  <c r="H233" i="4"/>
  <c r="D30" i="4"/>
  <c r="H30" i="4"/>
  <c r="J233" i="4"/>
  <c r="F30" i="4"/>
  <c r="L86" i="1"/>
  <c r="F27" i="1"/>
  <c r="H27" i="1"/>
  <c r="E32" i="1"/>
  <c r="F32" i="1"/>
  <c r="G32" i="1"/>
  <c r="O117" i="1"/>
  <c r="E29" i="4"/>
  <c r="H369" i="4"/>
  <c r="F32" i="4"/>
  <c r="H32" i="4"/>
  <c r="F31" i="4"/>
  <c r="H31" i="4"/>
  <c r="K76" i="4"/>
  <c r="K87" i="4"/>
  <c r="K142" i="4"/>
  <c r="K146" i="4"/>
  <c r="K157" i="4"/>
  <c r="K160" i="4"/>
  <c r="K180" i="4"/>
  <c r="K187" i="4"/>
  <c r="K191" i="4"/>
  <c r="K221" i="4"/>
  <c r="K225" i="4"/>
  <c r="K162" i="4"/>
  <c r="K176" i="4"/>
  <c r="J369" i="4"/>
  <c r="K101" i="4"/>
  <c r="K116" i="4"/>
  <c r="K120" i="4"/>
  <c r="K125" i="4"/>
  <c r="K140" i="4"/>
  <c r="K147" i="4"/>
  <c r="K151" i="4"/>
  <c r="K182" i="4"/>
  <c r="K186" i="4"/>
  <c r="K216" i="4"/>
  <c r="K350" i="4"/>
  <c r="K352" i="4"/>
  <c r="D33" i="2"/>
  <c r="F36" i="2"/>
  <c r="H179" i="2"/>
  <c r="H174" i="2"/>
  <c r="E35" i="2"/>
  <c r="H169" i="2"/>
  <c r="E34" i="2"/>
  <c r="E33" i="2"/>
  <c r="H159" i="2"/>
  <c r="E32" i="2"/>
  <c r="H138" i="2"/>
  <c r="E29" i="2"/>
  <c r="Q148" i="3"/>
  <c r="Q92" i="3"/>
  <c r="Q36" i="3"/>
  <c r="D34" i="2"/>
  <c r="F33" i="2"/>
  <c r="H33" i="2"/>
  <c r="D36" i="2"/>
  <c r="J174" i="2"/>
  <c r="G35" i="2"/>
  <c r="I35" i="2"/>
  <c r="J169" i="2"/>
  <c r="G34" i="2"/>
  <c r="I34" i="2"/>
  <c r="J164" i="2"/>
  <c r="G33" i="2"/>
  <c r="J159" i="2"/>
  <c r="G32" i="2"/>
  <c r="Q106" i="3"/>
  <c r="Q50" i="3"/>
  <c r="H155" i="3"/>
  <c r="H85" i="3"/>
  <c r="H29" i="3"/>
  <c r="J87" i="2"/>
  <c r="F32" i="2"/>
  <c r="Q120" i="3"/>
  <c r="Q64" i="3"/>
  <c r="H141" i="3"/>
  <c r="H99" i="3"/>
  <c r="H43" i="3"/>
  <c r="F34" i="2"/>
  <c r="H87" i="2"/>
  <c r="D32" i="2"/>
  <c r="Q134" i="3"/>
  <c r="Q78" i="3"/>
  <c r="Q22" i="3"/>
  <c r="Q156" i="3"/>
  <c r="D66" i="2"/>
  <c r="J66" i="2"/>
  <c r="H113" i="3"/>
  <c r="H57" i="3"/>
  <c r="F35" i="2"/>
  <c r="D35" i="2"/>
  <c r="H156" i="3"/>
  <c r="D65" i="2"/>
  <c r="H65" i="2"/>
  <c r="D31" i="2"/>
  <c r="K147" i="2"/>
  <c r="D37" i="4"/>
  <c r="H29" i="4"/>
  <c r="H37" i="4"/>
  <c r="K58" i="4"/>
  <c r="K148" i="2"/>
  <c r="J143" i="2"/>
  <c r="G30" i="2"/>
  <c r="K142" i="2"/>
  <c r="O108" i="1"/>
  <c r="K164" i="2"/>
  <c r="N129" i="1"/>
  <c r="G33" i="1"/>
  <c r="G34" i="1"/>
  <c r="D32" i="1"/>
  <c r="H25" i="1"/>
  <c r="K174" i="2"/>
  <c r="F34" i="1"/>
  <c r="L129" i="1"/>
  <c r="F33" i="1"/>
  <c r="D35" i="1"/>
  <c r="H35" i="1"/>
  <c r="O136" i="1"/>
  <c r="K369" i="4"/>
  <c r="K57" i="4"/>
  <c r="E37" i="4"/>
  <c r="E39" i="4"/>
  <c r="I29" i="4"/>
  <c r="I37" i="4"/>
  <c r="I39" i="4"/>
  <c r="J129" i="1"/>
  <c r="E33" i="1"/>
  <c r="E34" i="1"/>
  <c r="K233" i="4"/>
  <c r="F37" i="4"/>
  <c r="H32" i="1"/>
  <c r="H129" i="1"/>
  <c r="K141" i="2"/>
  <c r="K143" i="2"/>
  <c r="J313" i="4"/>
  <c r="F38" i="4"/>
  <c r="F39" i="4"/>
  <c r="H313" i="4"/>
  <c r="O129" i="1"/>
  <c r="D33" i="1"/>
  <c r="D38" i="4"/>
  <c r="K313" i="4"/>
  <c r="H33" i="1"/>
  <c r="D34" i="1"/>
  <c r="H34" i="1"/>
  <c r="H38" i="4"/>
  <c r="H39" i="4"/>
  <c r="D39" i="4"/>
  <c r="K73" i="2"/>
  <c r="K79" i="2"/>
  <c r="K66" i="2"/>
  <c r="J67" i="2"/>
  <c r="F30" i="2"/>
  <c r="K65" i="2"/>
  <c r="H67" i="2"/>
  <c r="D30" i="2"/>
  <c r="E36" i="2"/>
  <c r="I36" i="2"/>
  <c r="K169" i="2"/>
  <c r="I33" i="2"/>
  <c r="J33" i="2"/>
  <c r="I32" i="2"/>
  <c r="K154" i="2"/>
  <c r="I29" i="2"/>
  <c r="H36" i="2"/>
  <c r="H35" i="2"/>
  <c r="J35" i="2"/>
  <c r="H34" i="2"/>
  <c r="J34" i="2"/>
  <c r="H32" i="2"/>
  <c r="J32" i="2"/>
  <c r="H31" i="2"/>
  <c r="K58" i="2"/>
  <c r="H60" i="2"/>
  <c r="D29" i="2"/>
  <c r="K59" i="2"/>
  <c r="J60" i="2"/>
  <c r="F29" i="2"/>
  <c r="H30" i="2"/>
  <c r="J30" i="2"/>
  <c r="F37" i="2"/>
  <c r="J127" i="2"/>
  <c r="F38" i="2"/>
  <c r="F39" i="2"/>
  <c r="K67" i="2"/>
  <c r="D37" i="2"/>
  <c r="J36" i="2"/>
  <c r="H183" i="2"/>
  <c r="I39" i="2"/>
  <c r="J31" i="2"/>
  <c r="K60" i="2"/>
  <c r="H29" i="2"/>
  <c r="H37" i="2"/>
  <c r="H127" i="2"/>
  <c r="D38" i="2"/>
  <c r="J183" i="2"/>
  <c r="K183" i="2"/>
  <c r="G39" i="2"/>
  <c r="E38" i="2"/>
  <c r="E39" i="2"/>
  <c r="J29" i="2"/>
  <c r="J37" i="2"/>
  <c r="H38" i="2"/>
  <c r="D39" i="2"/>
  <c r="J38" i="2"/>
  <c r="H39" i="2"/>
  <c r="J39" i="2"/>
</calcChain>
</file>

<file path=xl/sharedStrings.xml><?xml version="1.0" encoding="utf-8"?>
<sst xmlns="http://schemas.openxmlformats.org/spreadsheetml/2006/main" count="2191" uniqueCount="316">
  <si>
    <t>Year 1</t>
  </si>
  <si>
    <t>Year 2</t>
  </si>
  <si>
    <t>Year 3</t>
  </si>
  <si>
    <t>Year 4</t>
  </si>
  <si>
    <t>Total</t>
  </si>
  <si>
    <t>EQUIPMENT</t>
  </si>
  <si>
    <t>SUPPLIES</t>
  </si>
  <si>
    <t>CONTRACTUAL</t>
  </si>
  <si>
    <t>* All figures are rounded to the nearest dollar</t>
  </si>
  <si>
    <t>BUDGET DETAIL</t>
  </si>
  <si>
    <t xml:space="preserve">Year 1 </t>
  </si>
  <si>
    <t>TOTAL</t>
  </si>
  <si>
    <t>I.</t>
  </si>
  <si>
    <t>PERSONNEL</t>
  </si>
  <si>
    <t>Rate</t>
  </si>
  <si>
    <t>%</t>
  </si>
  <si>
    <t>Unit Type</t>
  </si>
  <si>
    <t>Unit</t>
  </si>
  <si>
    <t>Cost</t>
  </si>
  <si>
    <t>A.</t>
  </si>
  <si>
    <t>1.</t>
  </si>
  <si>
    <t>Month</t>
  </si>
  <si>
    <t>2.</t>
  </si>
  <si>
    <t>3.</t>
  </si>
  <si>
    <t>4.</t>
  </si>
  <si>
    <t>5.</t>
  </si>
  <si>
    <t>6.</t>
  </si>
  <si>
    <t>TOTAL PERSONNEL</t>
  </si>
  <si>
    <t>II.</t>
  </si>
  <si>
    <t>TOTAL TRAVEL AND PER DIEM</t>
  </si>
  <si>
    <t>III.</t>
  </si>
  <si>
    <t xml:space="preserve">Equipment Item </t>
  </si>
  <si>
    <t>Each</t>
  </si>
  <si>
    <t>TOTAL EQUIPMENT</t>
  </si>
  <si>
    <t>IV.</t>
  </si>
  <si>
    <t>Supplies</t>
  </si>
  <si>
    <t>7.</t>
  </si>
  <si>
    <t>8.</t>
  </si>
  <si>
    <t>9.</t>
  </si>
  <si>
    <t>TOTAL SUPPLIES</t>
  </si>
  <si>
    <t>V.</t>
  </si>
  <si>
    <t>Contracts (enter description)</t>
  </si>
  <si>
    <t>TOTAL CONTRACTUAL</t>
  </si>
  <si>
    <t>VI.</t>
  </si>
  <si>
    <t>Other Costs</t>
  </si>
  <si>
    <t>TOTAL OTHER DIRECT COSTS</t>
  </si>
  <si>
    <t>PERSONNEL (SALARIES, TAXES AND FRINGE BENEFITS)</t>
  </si>
  <si>
    <t>Staff Salaries (Position/Title)</t>
  </si>
  <si>
    <t>Description of Trip or Training</t>
  </si>
  <si>
    <t>Ex:</t>
  </si>
  <si>
    <t>John Smith/Program Manager</t>
  </si>
  <si>
    <t>Airfare (2 people x 3 trips per year)</t>
  </si>
  <si>
    <t>INDIRECT COSTS (IF APPLICABLE)</t>
  </si>
  <si>
    <t>VII.</t>
  </si>
  <si>
    <t>INDIRECT COSTS:</t>
  </si>
  <si>
    <t>Percent</t>
  </si>
  <si>
    <t>Indirect Cost Rate Agreement (if claiming indirect costs attach your agreement)</t>
  </si>
  <si>
    <t>TOTAL DIRECT COSTS</t>
  </si>
  <si>
    <t>VIII.</t>
  </si>
  <si>
    <t>COST SHARE</t>
  </si>
  <si>
    <t>Total Cost Share Contributions</t>
  </si>
  <si>
    <t>salary total</t>
  </si>
  <si>
    <t>Fringe Benefits</t>
  </si>
  <si>
    <t>B.</t>
  </si>
  <si>
    <t>C.</t>
  </si>
  <si>
    <t>INSTRUCTIONS FOR COMPLETING THIS FORM</t>
  </si>
  <si>
    <t>Organization Name:</t>
  </si>
  <si>
    <r>
      <t xml:space="preserve">1.  Enter data in blue shaded cells ONLY.  Unshaded cells may contain formulas: </t>
    </r>
    <r>
      <rPr>
        <b/>
        <sz val="9"/>
        <rFont val="Calibri"/>
        <family val="2"/>
        <scheme val="minor"/>
      </rPr>
      <t>Do not enter information into unshaded cells.</t>
    </r>
  </si>
  <si>
    <t>Point of Contact:</t>
  </si>
  <si>
    <t>TOTAL STEVENS INITIATIVE FUNDS REQUESTED</t>
  </si>
  <si>
    <t>4.  In Column E enter the percentage of the item cost that will be attributed to this award. Column H will now automatically calculate the results.</t>
  </si>
  <si>
    <t>6.  If you want to delete extra rows that you do not need you can either right click on the row number and choose delete, or you can hide the rows by highlighting the rows you do not want to appear, right click and then choose 'hide'.</t>
  </si>
  <si>
    <t>7  If your budget includes Indirect Costs you must provide the Stevens Initiative with a copy of your Indirect Cost Rate Agreement.</t>
  </si>
  <si>
    <t>Airfare</t>
  </si>
  <si>
    <t>Lodging</t>
  </si>
  <si>
    <t>Per Diem</t>
  </si>
  <si>
    <t>Ground
Transportation</t>
  </si>
  <si>
    <t>8. Ground transportation costs include taxis, trains, buses, etc</t>
  </si>
  <si>
    <t xml:space="preserve">Description of Trip or Training </t>
  </si>
  <si>
    <t>9. Enter per diem and lodging using the GSA rates found here:  http://www.gsa.gov/portal/content/104877</t>
  </si>
  <si>
    <t>2.  In Column C give a detailed description of the Item; examples are highlighted in gray.</t>
  </si>
  <si>
    <t>3.  In Column D enter the rate/rost per unit.</t>
  </si>
  <si>
    <t>9. Cost share is not a requirement though encouraged if requesting Personnel Costs</t>
  </si>
  <si>
    <t>Project Name:</t>
  </si>
  <si>
    <t>BUDGET SUMMARY</t>
  </si>
  <si>
    <t xml:space="preserve">TRAVEL </t>
  </si>
  <si>
    <t xml:space="preserve">OTHER </t>
  </si>
  <si>
    <t>Project Period:</t>
  </si>
  <si>
    <r>
      <t xml:space="preserve">5. </t>
    </r>
    <r>
      <rPr>
        <sz val="9"/>
        <color rgb="FFFF0000"/>
        <rFont val="Calibri"/>
        <family val="2"/>
        <scheme val="minor"/>
      </rPr>
      <t xml:space="preserve"> </t>
    </r>
    <r>
      <rPr>
        <sz val="9"/>
        <rFont val="Calibri"/>
        <family val="2"/>
        <scheme val="minor"/>
      </rPr>
      <t>Taxes</t>
    </r>
    <r>
      <rPr>
        <sz val="9"/>
        <color rgb="FFFF0000"/>
        <rFont val="Calibri"/>
        <family val="2"/>
        <scheme val="minor"/>
      </rPr>
      <t xml:space="preserve"> </t>
    </r>
    <r>
      <rPr>
        <sz val="9"/>
        <rFont val="Calibri"/>
        <family val="2"/>
        <scheme val="minor"/>
      </rPr>
      <t>and Fringe Benefits should be calculcating using a percentage.</t>
    </r>
  </si>
  <si>
    <t>SUBAWARD</t>
  </si>
  <si>
    <t>OTHER DIRECT COSTS (Direct program expenses which do not fit into one of the above cost categories)</t>
  </si>
  <si>
    <r>
      <t>EQUIPMENT / NON-EXPENDABLE</t>
    </r>
    <r>
      <rPr>
        <sz val="7"/>
        <rFont val="Calibri"/>
        <family val="2"/>
        <scheme val="minor"/>
      </rPr>
      <t xml:space="preserve"> </t>
    </r>
    <r>
      <rPr>
        <b/>
        <sz val="7"/>
        <rFont val="Calibri"/>
        <family val="2"/>
        <scheme val="minor"/>
      </rPr>
      <t>($5,000.00 OR MORE PER UNIT)</t>
    </r>
  </si>
  <si>
    <t>IX.</t>
  </si>
  <si>
    <t>Subawards/subgrants (enter description)</t>
  </si>
  <si>
    <r>
      <t xml:space="preserve">Staff Employment/ Social Taxes  </t>
    </r>
    <r>
      <rPr>
        <b/>
        <sz val="8"/>
        <rFont val="Calibri"/>
        <family val="2"/>
        <scheme val="minor"/>
      </rPr>
      <t>(if applicable)</t>
    </r>
  </si>
  <si>
    <t>TOTAL SUBAWARD</t>
  </si>
  <si>
    <t>Budget Category</t>
  </si>
  <si>
    <t>Staff Travel</t>
  </si>
  <si>
    <t>STAFF TRAVEL AND PER DIEM (business or first class airfares are NOT allowable)</t>
  </si>
  <si>
    <t>Participant Support Costs</t>
  </si>
  <si>
    <t>Travel</t>
  </si>
  <si>
    <t>2</t>
  </si>
  <si>
    <t>Participant Travel</t>
  </si>
  <si>
    <t>1</t>
  </si>
  <si>
    <t>3</t>
  </si>
  <si>
    <t>Cost Share</t>
  </si>
  <si>
    <t>Lodging ( 2 people @ 500/4 nights)</t>
  </si>
  <si>
    <t>Airfare (2 people, $300/ticket)</t>
  </si>
  <si>
    <t>Ex.</t>
  </si>
  <si>
    <t>Personnel</t>
  </si>
  <si>
    <t>Budget</t>
  </si>
  <si>
    <t>YEAR 1</t>
  </si>
  <si>
    <t>YEAR 2</t>
  </si>
  <si>
    <t>Grand Total</t>
  </si>
  <si>
    <t>X.</t>
  </si>
  <si>
    <t>4</t>
  </si>
  <si>
    <t>TOTAL PERSONNEL ON COST SHARE</t>
  </si>
  <si>
    <t>TOTAL TRAVEL ON COST SHARE</t>
  </si>
  <si>
    <t>TOTAL PARTICIPANT SUPPORT COSTS</t>
  </si>
  <si>
    <t>E.</t>
  </si>
  <si>
    <t>TOTAL EQUIPMENT ON COST SHARE</t>
  </si>
  <si>
    <t>TOTAL CONTRACTUAL ON COST SHARE</t>
  </si>
  <si>
    <t>F.</t>
  </si>
  <si>
    <t>G.</t>
  </si>
  <si>
    <t>H.</t>
  </si>
  <si>
    <t>TOTAL SUBAWARDS ON COST SHARE</t>
  </si>
  <si>
    <t>TOTAL OTHER DIRECT COSTS ON COST SHARE</t>
  </si>
  <si>
    <t>Year</t>
  </si>
  <si>
    <t>TOTAL SUPPLIES ON COST SHARE</t>
  </si>
  <si>
    <t>PARTICIPANT SUPPORT</t>
  </si>
  <si>
    <t>TOTAL PARTICIPANT SUPPORT ON COST SHARE</t>
  </si>
  <si>
    <t>3 people, $550/night, 5 nights</t>
  </si>
  <si>
    <t>3 people, $125/day, 6 days</t>
  </si>
  <si>
    <t xml:space="preserve">4. </t>
  </si>
  <si>
    <t>3 people, $200/person</t>
  </si>
  <si>
    <t>2 people, $700/ticket</t>
  </si>
  <si>
    <t>2 people, $400/night, 4 nights</t>
  </si>
  <si>
    <t>Storage Unit</t>
  </si>
  <si>
    <t>Trencher</t>
  </si>
  <si>
    <t>Office Supplies</t>
  </si>
  <si>
    <t>Projector (2 classrooms)</t>
  </si>
  <si>
    <t>Laptops  (5 to be shared)</t>
  </si>
  <si>
    <t>3 people, $1800 ticket (50% on cost share), Washington DC to Algeria RT</t>
  </si>
  <si>
    <r>
      <rPr>
        <i/>
        <sz val="8"/>
        <rFont val="Calibri"/>
        <family val="2"/>
        <scheme val="minor"/>
      </rPr>
      <t>Departure/Destination:</t>
    </r>
    <r>
      <rPr>
        <sz val="8"/>
        <rFont val="Calibri"/>
        <family val="2"/>
        <scheme val="minor"/>
      </rPr>
      <t xml:space="preserve"> 
</t>
    </r>
    <r>
      <rPr>
        <i/>
        <sz val="8"/>
        <rFont val="Calibri"/>
        <family val="2"/>
        <scheme val="minor"/>
      </rPr>
      <t>Traveler Name(s) and Title(s)</t>
    </r>
    <r>
      <rPr>
        <sz val="8"/>
        <rFont val="Calibri"/>
        <family val="2"/>
        <scheme val="minor"/>
      </rPr>
      <t xml:space="preserve">: 
</t>
    </r>
    <r>
      <rPr>
        <i/>
        <sz val="8"/>
        <rFont val="Calibri"/>
        <family val="2"/>
        <scheme val="minor"/>
      </rPr>
      <t xml:space="preserve">Travel Dates: </t>
    </r>
  </si>
  <si>
    <t xml:space="preserve">Stipends </t>
  </si>
  <si>
    <t>Registration Fees (Conference A - 5 participants)</t>
  </si>
  <si>
    <t>Registration Fees (Conference B - 3 participants)</t>
  </si>
  <si>
    <t>Materials for Trainings  (2 Trainings per year)</t>
  </si>
  <si>
    <t>2 people, $300/day, 5 days</t>
  </si>
  <si>
    <t>Space Rental for Trainings (2 per year)</t>
  </si>
  <si>
    <t xml:space="preserve">SUBAWARD BUDGET </t>
  </si>
  <si>
    <t>Organization XYZ</t>
  </si>
  <si>
    <t>Please Pick Us</t>
  </si>
  <si>
    <t>Jane Smith, Director, 333-333-3333, janesmith@gmail.com</t>
  </si>
  <si>
    <t>Catering for Trainings ($20/attendee, 50 attendees, 2 training per year)</t>
  </si>
  <si>
    <t xml:space="preserve">Year </t>
  </si>
  <si>
    <t>Subrecipient ABC will administer programming in Morocco (Y1 and Y2)</t>
  </si>
  <si>
    <t>Subrecipient XYZ will adminster programming in Algeria (Y1 and Y2)</t>
  </si>
  <si>
    <t>Participant Other (Stipends,Registration Fees, Training Materials)</t>
  </si>
  <si>
    <t>Contracts (enter description below and provide budget breakdown with the budget narrative)</t>
  </si>
  <si>
    <t>Subawards (enter description below and provide budget breakdown with the budget narrative)</t>
  </si>
  <si>
    <r>
      <rPr>
        <i/>
        <u/>
        <sz val="8"/>
        <rFont val="Calibri"/>
        <family val="2"/>
        <scheme val="minor"/>
      </rPr>
      <t>Departure/Destination:</t>
    </r>
    <r>
      <rPr>
        <u/>
        <sz val="8"/>
        <rFont val="Calibri"/>
        <family val="2"/>
        <scheme val="minor"/>
      </rPr>
      <t xml:space="preserve"> </t>
    </r>
    <r>
      <rPr>
        <sz val="8"/>
        <rFont val="Calibri"/>
        <family val="2"/>
        <scheme val="minor"/>
      </rPr>
      <t xml:space="preserve">
</t>
    </r>
    <r>
      <rPr>
        <i/>
        <u/>
        <sz val="8"/>
        <rFont val="Calibri"/>
        <family val="2"/>
        <scheme val="minor"/>
      </rPr>
      <t>Traveler Name(s) and Title(s)</t>
    </r>
    <r>
      <rPr>
        <sz val="8"/>
        <rFont val="Calibri"/>
        <family val="2"/>
        <scheme val="minor"/>
      </rPr>
      <t xml:space="preserve">: 
</t>
    </r>
    <r>
      <rPr>
        <i/>
        <u/>
        <sz val="8"/>
        <rFont val="Calibri"/>
        <family val="2"/>
        <scheme val="minor"/>
      </rPr>
      <t>Travel Dates</t>
    </r>
    <r>
      <rPr>
        <i/>
        <sz val="8"/>
        <rFont val="Calibri"/>
        <family val="2"/>
        <scheme val="minor"/>
      </rPr>
      <t xml:space="preserve">: </t>
    </r>
  </si>
  <si>
    <t>Indirect Cost Rate</t>
  </si>
  <si>
    <t>*Attach Negotiated Cost Rate Agreement</t>
  </si>
  <si>
    <t>Vendor XYZ will provide monitoring and evaluation services for Y1 and Y2</t>
  </si>
  <si>
    <t>INDIRECT COSTS: The forumla assumes an indirect cost base of Total Direct Costs, please adjust as needed</t>
  </si>
  <si>
    <t>**If electing the de minimis rate of 10%, your indirect cost base is Modified Total</t>
  </si>
  <si>
    <t>Direct Costs (MTDC). Please ensure you deduct the appropriate line items when calculating indirect cost.</t>
  </si>
  <si>
    <t>Rent - $300/FTE, 3 FTE (see calculation above), 900 Month</t>
  </si>
  <si>
    <t>Hours Per year</t>
  </si>
  <si>
    <t>FTE</t>
  </si>
  <si>
    <t>Year 1 FTE Calculation</t>
  </si>
  <si>
    <t>Year 2 FTE Calculation</t>
  </si>
  <si>
    <t>Rent - $300/FTE, 2 FTE (see calculation above), 900 Month</t>
  </si>
  <si>
    <t>Round Down</t>
  </si>
  <si>
    <t>Name, Executive VP</t>
  </si>
  <si>
    <t>2 people, $200/person</t>
  </si>
  <si>
    <t>1/1/2016-12/31/2017</t>
  </si>
  <si>
    <t>Total Cost Share</t>
  </si>
  <si>
    <t>GRAND TOTAL</t>
  </si>
  <si>
    <t>Person A/Logistics Manager</t>
  </si>
  <si>
    <t>Person B/Director</t>
  </si>
  <si>
    <t>Person C/Events Coordinator</t>
  </si>
  <si>
    <t>Person D/Business Manager</t>
  </si>
  <si>
    <t>Person E/Project Assistant</t>
  </si>
  <si>
    <r>
      <rPr>
        <i/>
        <u/>
        <sz val="8"/>
        <rFont val="Calibri"/>
        <family val="2"/>
        <scheme val="minor"/>
      </rPr>
      <t>Departure/Destination</t>
    </r>
    <r>
      <rPr>
        <i/>
        <sz val="8"/>
        <rFont val="Calibri"/>
        <family val="2"/>
        <scheme val="minor"/>
      </rPr>
      <t>:</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 (2) John Smith, Student; Jane Thomas, Student
</t>
    </r>
    <r>
      <rPr>
        <i/>
        <u/>
        <sz val="8"/>
        <rFont val="Calibri"/>
        <family val="2"/>
        <scheme val="minor"/>
      </rPr>
      <t>Travel Dates:</t>
    </r>
    <r>
      <rPr>
        <i/>
        <sz val="8"/>
        <rFont val="Calibri"/>
        <family val="2"/>
        <scheme val="minor"/>
      </rPr>
      <t xml:space="preserve"> </t>
    </r>
    <r>
      <rPr>
        <sz val="8"/>
        <rFont val="Calibri"/>
        <family val="2"/>
        <scheme val="minor"/>
      </rPr>
      <t>June 1, 2017 -June 5, 2017</t>
    </r>
  </si>
  <si>
    <t>Total Budget</t>
  </si>
  <si>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2016-  July 17, 2016</t>
    </r>
  </si>
  <si>
    <r>
      <rPr>
        <i/>
        <u/>
        <sz val="8"/>
        <rFont val="Calibri"/>
        <family val="2"/>
        <scheme val="minor"/>
      </rPr>
      <t>Departure/Destination</t>
    </r>
    <r>
      <rPr>
        <i/>
        <sz val="8"/>
        <rFont val="Calibri"/>
        <family val="2"/>
        <scheme val="minor"/>
      </rPr>
      <t>:</t>
    </r>
    <r>
      <rPr>
        <sz val="8"/>
        <rFont val="Calibri"/>
        <family val="2"/>
        <scheme val="minor"/>
      </rPr>
      <t xml:space="preserve"> Washington DC to Algiers, Algeria
</t>
    </r>
    <r>
      <rPr>
        <i/>
        <u/>
        <sz val="8"/>
        <rFont val="Calibri"/>
        <family val="2"/>
        <scheme val="minor"/>
      </rPr>
      <t>Traveler Name(s) and Title(s)</t>
    </r>
    <r>
      <rPr>
        <sz val="8"/>
        <rFont val="Calibri"/>
        <family val="2"/>
        <scheme val="minor"/>
      </rPr>
      <t xml:space="preserve">: (3) Person C, Events Coordinator; Person D, Business Mgr.; Person E, Assistant
</t>
    </r>
    <r>
      <rPr>
        <i/>
        <u/>
        <sz val="8"/>
        <rFont val="Calibri"/>
        <family val="2"/>
        <scheme val="minor"/>
      </rPr>
      <t xml:space="preserve">Travel Dates: </t>
    </r>
    <r>
      <rPr>
        <sz val="8"/>
        <rFont val="Calibri"/>
        <family val="2"/>
        <scheme val="minor"/>
      </rPr>
      <t>August 14, 2016-  July 19, 2016</t>
    </r>
  </si>
  <si>
    <t>Equipment</t>
  </si>
  <si>
    <t>Contractual</t>
  </si>
  <si>
    <t>Subawards</t>
  </si>
  <si>
    <t>Other Direct Costs</t>
  </si>
  <si>
    <t>Airfare -</t>
  </si>
  <si>
    <t>Lodging -</t>
  </si>
  <si>
    <t>Per Diem -</t>
  </si>
  <si>
    <t>Ground
Transportation -</t>
  </si>
  <si>
    <t># of days</t>
  </si>
  <si>
    <t># of Days</t>
  </si>
  <si>
    <t>Hotel</t>
  </si>
  <si>
    <t>4 roundtrip tickets</t>
  </si>
  <si>
    <t>Year 1 - Enter travel details here</t>
  </si>
  <si>
    <t># of Travelers</t>
  </si>
  <si>
    <t>Year 2 - Enter travel details here</t>
  </si>
  <si>
    <t>$500/night, 4 nights, 4 people</t>
  </si>
  <si>
    <t>$120/day, 5 days, 4 people</t>
  </si>
  <si>
    <t>$25/day, 4 days, 4 people</t>
  </si>
  <si>
    <t># of travelers</t>
  </si>
  <si>
    <t>1.Airfare</t>
  </si>
  <si>
    <t>2.Hotel/Lodging</t>
  </si>
  <si>
    <t>Description</t>
  </si>
  <si>
    <t>Category</t>
  </si>
  <si>
    <t>Total Cost</t>
  </si>
  <si>
    <r>
      <rPr>
        <i/>
        <u/>
        <sz val="8"/>
        <rFont val="Calibri"/>
        <family val="2"/>
        <scheme val="minor"/>
      </rPr>
      <t>Departure/Destination:</t>
    </r>
    <r>
      <rPr>
        <sz val="8"/>
        <rFont val="Calibri"/>
        <family val="2"/>
        <scheme val="minor"/>
      </rPr>
      <t xml:space="preserve"> 
</t>
    </r>
    <r>
      <rPr>
        <i/>
        <u/>
        <sz val="8"/>
        <rFont val="Calibri"/>
        <family val="2"/>
        <scheme val="minor"/>
      </rPr>
      <t>Traveler Name(s) and Title(s)</t>
    </r>
    <r>
      <rPr>
        <sz val="8"/>
        <rFont val="Calibri"/>
        <family val="2"/>
        <scheme val="minor"/>
      </rPr>
      <t xml:space="preserve">:
</t>
    </r>
    <r>
      <rPr>
        <i/>
        <u/>
        <sz val="8"/>
        <rFont val="Calibri"/>
        <family val="2"/>
        <scheme val="minor"/>
      </rPr>
      <t xml:space="preserve">Travel Dates: </t>
    </r>
  </si>
  <si>
    <t>Cost Share Travel</t>
  </si>
  <si>
    <t>STAFF TRAVEL (business or first class airfares are NOT allowable)</t>
  </si>
  <si>
    <t>STAFF TRAVEL  (business or first class airfares are NOT allowable)</t>
  </si>
  <si>
    <t>EXAMPLE</t>
  </si>
  <si>
    <t>See Trv. Detail</t>
  </si>
  <si>
    <r>
      <t xml:space="preserve">1.  Enter data in blue shaded cells ONLY.  Unshaded cells may contain formulas: </t>
    </r>
    <r>
      <rPr>
        <b/>
        <sz val="9"/>
        <rFont val="Calibri"/>
        <family val="2"/>
        <scheme val="minor"/>
      </rPr>
      <t>Do not enter information into unshaded cells. (USE THE TRAVEL DETAIL TAB FOR ALL TRAVEL REQUESTS)</t>
    </r>
  </si>
  <si>
    <t>Staff Trip 1</t>
  </si>
  <si>
    <t>Staff Trip 2</t>
  </si>
  <si>
    <t>Staff Trip 3</t>
  </si>
  <si>
    <t>Staff Trip 4</t>
  </si>
  <si>
    <t>Staff Trip 5</t>
  </si>
  <si>
    <t>Staff Trip 6</t>
  </si>
  <si>
    <t>Staff Trip 7</t>
  </si>
  <si>
    <t>Staff Trip 8</t>
  </si>
  <si>
    <t>Staff Trip 9</t>
  </si>
  <si>
    <t>Staff Trip 10</t>
  </si>
  <si>
    <t>Staff Trip 11</t>
  </si>
  <si>
    <t>Staff Trip 12</t>
  </si>
  <si>
    <t>Staff Trip 13</t>
  </si>
  <si>
    <t>Staff Trip 14</t>
  </si>
  <si>
    <t>Staff Trip 15</t>
  </si>
  <si>
    <t>Staff Trip 16</t>
  </si>
  <si>
    <t>Staff Trip 17</t>
  </si>
  <si>
    <t>Staff Trip 18</t>
  </si>
  <si>
    <t>Staff Trip 19</t>
  </si>
  <si>
    <t>Staff Trip 20</t>
  </si>
  <si>
    <t>Participant Trip 2</t>
  </si>
  <si>
    <t>Participant Trip 3</t>
  </si>
  <si>
    <t>Participant Trip 1</t>
  </si>
  <si>
    <t>Participant Trip 4</t>
  </si>
  <si>
    <t>Participant Trip 5</t>
  </si>
  <si>
    <t>Participant Trip 6</t>
  </si>
  <si>
    <t>Participant Trip 7</t>
  </si>
  <si>
    <t>Participant Trip 8</t>
  </si>
  <si>
    <t>Participant Trip 9</t>
  </si>
  <si>
    <t>Participant Trip 10</t>
  </si>
  <si>
    <t>Participant Trip 11</t>
  </si>
  <si>
    <t>Participant Trip 12</t>
  </si>
  <si>
    <t>Participant Trip 13</t>
  </si>
  <si>
    <t>Participant Trip 14</t>
  </si>
  <si>
    <t>Participant Trip 15</t>
  </si>
  <si>
    <t>Participant Trip 16</t>
  </si>
  <si>
    <t>Participant Trip 17</t>
  </si>
  <si>
    <t>Participant Trip 18</t>
  </si>
  <si>
    <t>Participant Trip 19</t>
  </si>
  <si>
    <t>Participant Trip 20</t>
  </si>
  <si>
    <t>4 RT tickets</t>
  </si>
  <si>
    <t>Complete the travel detail tab and the numbers will automatically populate here</t>
  </si>
  <si>
    <t>Please ensure the appropriate line items have been deducted when calculating indirect cost.</t>
  </si>
  <si>
    <t>STAFF TRAVEL</t>
  </si>
  <si>
    <t xml:space="preserve">STAFF TRAVEL </t>
  </si>
  <si>
    <t xml:space="preserve"> Section III. YEAR 1 TRAVEL DETAILS (PARTICIPANT)</t>
  </si>
  <si>
    <t>Section II. YEAR 1 TRAVEL DETAILS (STAFF)</t>
  </si>
  <si>
    <t>Section II. YEAR 2 TRAVEL DETAILS (STAFF)</t>
  </si>
  <si>
    <t>Section III. YEAR 2 TRAVEL DETAILS (PARTICIPANT)</t>
  </si>
  <si>
    <t>**The indirect cost base for the 10% de minimis rate is Modified Total Direct Costs.</t>
  </si>
  <si>
    <t>3.Partial Per Diem</t>
  </si>
  <si>
    <t>4. Full Per Diem</t>
  </si>
  <si>
    <t>$50/day, 2 days, 4 people</t>
  </si>
  <si>
    <t>$100/day, 3, 4 people</t>
  </si>
  <si>
    <t>5. Ground Transportation</t>
  </si>
  <si>
    <t>$25/day, 5 days, 4 people</t>
  </si>
  <si>
    <t>Section X. YEAR 1 TRAVEL DETAILS (Cost Share - Staff)</t>
  </si>
  <si>
    <t>Section X. YEAR 2 TRAVEL DETAILS (Cost Share - Staff)</t>
  </si>
  <si>
    <t>TRAVEL DETAILS FOR YEAR 1</t>
  </si>
  <si>
    <t>TRAVEL DETAILS FOR YEAR 2</t>
  </si>
  <si>
    <t>Cost Share Staff Trip 1</t>
  </si>
  <si>
    <t>Cost Share Staff Trip 2</t>
  </si>
  <si>
    <t>Cost Share Staff Trip 3</t>
  </si>
  <si>
    <t>Cost Share Staff Trip 4</t>
  </si>
  <si>
    <t>Cost Share Partic. Trip 1</t>
  </si>
  <si>
    <t>Cost Share Partic. Trip 2</t>
  </si>
  <si>
    <t>Cost Share Partic. Trip 3</t>
  </si>
  <si>
    <t>Cost Share Partic. Trip 4</t>
  </si>
  <si>
    <t>Cost Share Partic.Trip 1</t>
  </si>
  <si>
    <t>Cost Share Partic.Trip 2</t>
  </si>
  <si>
    <t>Cost Share Partic.Trip 3</t>
  </si>
  <si>
    <t>Cost Share Partic.Trip 4</t>
  </si>
  <si>
    <t>Cost Staff Trip 1</t>
  </si>
  <si>
    <t>D.</t>
  </si>
  <si>
    <t>TOTAL COST SHARE CONTRIBUTIONS</t>
  </si>
  <si>
    <t>Staff Salaries (Name/Title)</t>
  </si>
  <si>
    <t>Stevens Initiative Budget Summary</t>
  </si>
  <si>
    <t>Stevens Initiative Budget Detail</t>
  </si>
  <si>
    <t>Total Project</t>
  </si>
  <si>
    <t>Year 1  Staff Travel - See Travel Details Tab</t>
  </si>
  <si>
    <t>Year 2 Staff Travel - See Travel Details Tab</t>
  </si>
  <si>
    <t>Year 1 Participant Travel - See Travel Details Tab</t>
  </si>
  <si>
    <t>Year 2 Participant Travel - See Travel Details Tab</t>
  </si>
  <si>
    <t>OTHER DIRECT COSTS: Direct program expenses which do not fit into one of the above cost categories</t>
  </si>
  <si>
    <t>EQUIPMENT: $5,000.00 or more per unit</t>
  </si>
  <si>
    <t xml:space="preserve">INDIRECT COSTS </t>
  </si>
  <si>
    <t>Section XI. YEAR 1 TRAVEL DETAILS (Cost Share - Participant)</t>
  </si>
  <si>
    <t>Section XI. YEAR 2 TRAVEL DETAILS (Cost Share - Participant)</t>
  </si>
  <si>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2021-  July 17, 2021</t>
    </r>
  </si>
  <si>
    <r>
      <rPr>
        <i/>
        <u/>
        <sz val="8"/>
        <rFont val="Calibri"/>
        <family val="2"/>
        <scheme val="minor"/>
      </rPr>
      <t>Departure/Destination:</t>
    </r>
    <r>
      <rPr>
        <sz val="8"/>
        <rFont val="Calibri"/>
        <family val="2"/>
        <scheme val="minor"/>
      </rPr>
      <t xml:space="preserve"> Washington DC to Marrakech, Morocco
</t>
    </r>
    <r>
      <rPr>
        <i/>
        <u/>
        <sz val="8"/>
        <rFont val="Calibri"/>
        <family val="2"/>
        <scheme val="minor"/>
      </rPr>
      <t>Traveler Name(s) and Title(s)</t>
    </r>
    <r>
      <rPr>
        <sz val="8"/>
        <rFont val="Calibri"/>
        <family val="2"/>
        <scheme val="minor"/>
      </rPr>
      <t xml:space="preserve">:(4) Person A, Logistics Mgr.; Person C, Events Coordinator; Person D, Business Mgr.; Person E, Project Assistant
</t>
    </r>
    <r>
      <rPr>
        <i/>
        <u/>
        <sz val="8"/>
        <rFont val="Calibri"/>
        <family val="2"/>
        <scheme val="minor"/>
      </rPr>
      <t xml:space="preserve">Travel Dates: </t>
    </r>
    <r>
      <rPr>
        <sz val="8"/>
        <rFont val="Calibri"/>
        <family val="2"/>
        <scheme val="minor"/>
      </rPr>
      <t>July 13, 2022-  July 17, 2022</t>
    </r>
  </si>
  <si>
    <t>3.Partial Per Diem (B&amp;L provided on July 14-15, 2022)</t>
  </si>
  <si>
    <t>3.Partial Per Diem (B&amp;L provided on July 14-15, 2021)</t>
  </si>
  <si>
    <t>YEAR 1 (Ends 12/31/2021)</t>
  </si>
  <si>
    <t>YEAR 2 (Ends 12/31/2022)</t>
  </si>
  <si>
    <t>April 1, 2021 - June 30, 2022</t>
  </si>
  <si>
    <t>INDIRECT COSTS: Current calculation is (Total Direct Cost - Participant Support)*10%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</si>
</sst>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33">
    <font>
      <sz val="10"/>
      <color theme="1"/>
      <name val="Arial"/>
      <family val="2"/>
    </font>
    <font>
      <sz val="10"/>
      <color theme="1"/>
      <name val="Arial"/>
      <family val="2"/>
    </font>
    <font>
      <sz val="10"/>
      <name val="Geneva"/>
    </font>
    <font>
      <sz val="12"/>
      <name val="Arial"/>
      <family val="2"/>
    </font>
    <font>
      <sz val="10"/>
      <name val="Geneva"/>
      <family val="2"/>
    </font>
    <font>
      <sz val="10"/>
      <name val="Arial"/>
      <family val="2"/>
    </font>
    <font>
      <sz val="11"/>
      <color indexed="8"/>
      <name val="Calibri"/>
      <family val="2"/>
    </font>
    <font>
      <sz val="8"/>
      <name val="Calibri"/>
      <family val="2"/>
      <scheme val="minor"/>
    </font>
    <font>
      <b/>
      <u/>
      <sz val="12"/>
      <color indexed="10"/>
      <name val="Calibri"/>
      <family val="2"/>
      <scheme val="minor"/>
    </font>
    <font>
      <sz val="10"/>
      <color theme="1"/>
      <name val="Calibri"/>
      <family val="2"/>
      <scheme val="minor"/>
    </font>
    <font>
      <sz val="10"/>
      <name val="Calibri"/>
      <family val="2"/>
      <scheme val="minor"/>
    </font>
    <font>
      <sz val="9"/>
      <name val="Calibri"/>
      <family val="2"/>
      <scheme val="minor"/>
    </font>
    <font>
      <b/>
      <sz val="9"/>
      <name val="Calibri"/>
      <family val="2"/>
      <scheme val="minor"/>
    </font>
    <font>
      <b/>
      <sz val="10"/>
      <name val="Calibri"/>
      <family val="2"/>
      <scheme val="minor"/>
    </font>
    <font>
      <b/>
      <sz val="12"/>
      <name val="Calibri"/>
      <family val="2"/>
      <scheme val="minor"/>
    </font>
    <font>
      <b/>
      <sz val="8"/>
      <name val="Calibri"/>
      <family val="2"/>
      <scheme val="minor"/>
    </font>
    <font>
      <sz val="8"/>
      <color indexed="10"/>
      <name val="Calibri"/>
      <family val="2"/>
      <scheme val="minor"/>
    </font>
    <font>
      <b/>
      <u val="singleAccounting"/>
      <sz val="8"/>
      <name val="Calibri"/>
      <family val="2"/>
      <scheme val="minor"/>
    </font>
    <font>
      <sz val="8"/>
      <color indexed="8"/>
      <name val="Calibri"/>
      <family val="2"/>
      <scheme val="minor"/>
    </font>
    <font>
      <b/>
      <sz val="7"/>
      <name val="Calibri"/>
      <family val="2"/>
      <scheme val="minor"/>
    </font>
    <font>
      <b/>
      <sz val="8"/>
      <color indexed="10"/>
      <name val="Calibri"/>
      <family val="2"/>
      <scheme val="minor"/>
    </font>
    <font>
      <sz val="7"/>
      <name val="Calibri"/>
      <family val="2"/>
      <scheme val="minor"/>
    </font>
    <font>
      <b/>
      <sz val="11"/>
      <name val="Calibri"/>
      <family val="2"/>
      <scheme val="minor"/>
    </font>
    <font>
      <sz val="9"/>
      <color rgb="FFFF0000"/>
      <name val="Calibri"/>
      <family val="2"/>
      <scheme val="minor"/>
    </font>
    <font>
      <b/>
      <i/>
      <sz val="8"/>
      <name val="Calibri"/>
      <family val="2"/>
      <scheme val="minor"/>
    </font>
    <font>
      <i/>
      <sz val="8"/>
      <name val="Calibri"/>
      <family val="2"/>
      <scheme val="minor"/>
    </font>
    <font>
      <b/>
      <sz val="20"/>
      <name val="Calibri"/>
      <family val="2"/>
      <scheme val="minor"/>
    </font>
    <font>
      <i/>
      <u/>
      <sz val="8"/>
      <name val="Calibri"/>
      <family val="2"/>
      <scheme val="minor"/>
    </font>
    <font>
      <u/>
      <sz val="8"/>
      <name val="Calibri"/>
      <family val="2"/>
      <scheme val="minor"/>
    </font>
    <font>
      <b/>
      <sz val="15"/>
      <name val="Arial"/>
      <family val="2"/>
    </font>
    <font>
      <b/>
      <sz val="20"/>
      <color theme="1"/>
      <name val="Calibri"/>
      <family val="2"/>
      <scheme val="minor"/>
    </font>
    <font>
      <sz val="8"/>
      <color rgb="FFC00000"/>
      <name val="Calibri"/>
      <family val="2"/>
      <scheme val="minor"/>
    </font>
    <font>
      <sz val="8"/>
      <color theme="1"/>
      <name val="Calibri"/>
      <family val="2"/>
      <scheme val="minor"/>
    </font>
  </fonts>
  <fills count="17">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7"/>
        <bgColor indexed="64"/>
      </patternFill>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5">
    <xf numFmtId="0" fontId="0" fillId="0" borderId="0"/>
    <xf numFmtId="9" fontId="1" fillId="0" borderId="0" applyFont="0" applyFill="0" applyBorder="0" applyAlignment="0" applyProtection="0"/>
    <xf numFmtId="0" fontId="2"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3" fontId="5" fillId="0" borderId="0" applyFont="0" applyFill="0" applyBorder="0" applyAlignment="0" applyProtection="0"/>
    <xf numFmtId="0" fontId="5" fillId="0" borderId="0" applyFont="0" applyFill="0" applyBorder="0" applyAlignment="0" applyProtection="0"/>
    <xf numFmtId="0" fontId="3" fillId="0" borderId="0" applyFont="0" applyFill="0" applyBorder="0" applyAlignment="0" applyProtection="0"/>
    <xf numFmtId="2" fontId="3" fillId="0" borderId="0" applyFont="0" applyFill="0" applyBorder="0" applyAlignment="0" applyProtection="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NumberFormat="0" applyFont="0" applyFill="0" applyAlignment="0"/>
  </cellStyleXfs>
  <cellXfs count="591">
    <xf numFmtId="0" fontId="0" fillId="0" borderId="0" xfId="0"/>
    <xf numFmtId="0" fontId="13" fillId="0" borderId="0" xfId="2" applyFont="1" applyBorder="1" applyAlignment="1">
      <alignment horizontal="right" vertical="center"/>
    </xf>
    <xf numFmtId="0" fontId="9" fillId="0" borderId="0" xfId="0" applyFont="1" applyBorder="1" applyAlignment="1">
      <alignment horizontal="center" vertical="center" wrapText="1"/>
    </xf>
    <xf numFmtId="0" fontId="14" fillId="0" borderId="0" xfId="2" applyFont="1" applyFill="1" applyBorder="1" applyAlignment="1">
      <alignment horizontal="center" vertical="center" wrapText="1"/>
    </xf>
    <xf numFmtId="0" fontId="10" fillId="0" borderId="0" xfId="2" applyFont="1" applyBorder="1" applyAlignment="1">
      <alignment vertical="center"/>
    </xf>
    <xf numFmtId="0" fontId="10" fillId="0" borderId="0" xfId="2" applyFont="1" applyAlignment="1">
      <alignment vertical="center"/>
    </xf>
    <xf numFmtId="0" fontId="11" fillId="6" borderId="2"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vertical="center"/>
    </xf>
    <xf numFmtId="0" fontId="11" fillId="0" borderId="0" xfId="2" applyFont="1" applyAlignment="1">
      <alignment vertical="center"/>
    </xf>
    <xf numFmtId="0" fontId="11" fillId="0" borderId="0" xfId="2" applyFont="1" applyAlignment="1">
      <alignment horizontal="left" vertical="center"/>
    </xf>
    <xf numFmtId="3" fontId="7" fillId="0" borderId="0" xfId="2" applyNumberFormat="1" applyFont="1" applyBorder="1" applyAlignment="1">
      <alignment horizontal="center" vertical="center"/>
    </xf>
    <xf numFmtId="0" fontId="15" fillId="0" borderId="0" xfId="2" applyFont="1" applyAlignment="1">
      <alignment horizontal="center" vertical="center"/>
    </xf>
    <xf numFmtId="0" fontId="12" fillId="0" borderId="0" xfId="2" applyFont="1" applyAlignment="1">
      <alignment horizontal="center" vertical="center"/>
    </xf>
    <xf numFmtId="0" fontId="16" fillId="0" borderId="0" xfId="2" applyFont="1" applyAlignment="1">
      <alignment vertical="center"/>
    </xf>
    <xf numFmtId="0" fontId="15" fillId="0" borderId="0" xfId="2" applyFont="1" applyBorder="1" applyAlignment="1">
      <alignment vertical="center"/>
    </xf>
    <xf numFmtId="3" fontId="7" fillId="0" borderId="0" xfId="4" applyNumberFormat="1" applyFont="1" applyFill="1" applyBorder="1" applyAlignment="1">
      <alignment horizontal="center" vertical="center"/>
    </xf>
    <xf numFmtId="3" fontId="15" fillId="0" borderId="0" xfId="2" applyNumberFormat="1" applyFont="1" applyAlignment="1">
      <alignment horizontal="center" vertical="center"/>
    </xf>
    <xf numFmtId="3" fontId="7" fillId="0" borderId="0" xfId="3" applyNumberFormat="1" applyFont="1" applyFill="1" applyBorder="1" applyAlignment="1">
      <alignment horizontal="center" vertical="center"/>
    </xf>
    <xf numFmtId="3" fontId="7" fillId="0" borderId="0" xfId="3" applyNumberFormat="1" applyFont="1" applyBorder="1" applyAlignment="1">
      <alignment horizontal="center" vertical="center"/>
    </xf>
    <xf numFmtId="0" fontId="15" fillId="7" borderId="0" xfId="2" applyFont="1" applyFill="1" applyBorder="1" applyAlignment="1">
      <alignment vertical="center"/>
    </xf>
    <xf numFmtId="3" fontId="7" fillId="7" borderId="0" xfId="3" applyNumberFormat="1" applyFont="1" applyFill="1" applyBorder="1" applyAlignment="1">
      <alignment horizontal="center" vertical="center"/>
    </xf>
    <xf numFmtId="3" fontId="15" fillId="7" borderId="0" xfId="2" applyNumberFormat="1" applyFont="1" applyFill="1" applyAlignment="1">
      <alignment horizontal="center" vertical="center"/>
    </xf>
    <xf numFmtId="4" fontId="15" fillId="0" borderId="0" xfId="2" applyNumberFormat="1" applyFont="1" applyFill="1" applyBorder="1" applyAlignment="1">
      <alignment horizontal="right" vertical="center"/>
    </xf>
    <xf numFmtId="0" fontId="15" fillId="3" borderId="0" xfId="2" applyFont="1" applyFill="1" applyBorder="1" applyAlignment="1">
      <alignment vertical="center"/>
    </xf>
    <xf numFmtId="3" fontId="7" fillId="3" borderId="0" xfId="3" applyNumberFormat="1" applyFont="1" applyFill="1" applyBorder="1" applyAlignment="1">
      <alignment horizontal="center" vertical="center"/>
    </xf>
    <xf numFmtId="3" fontId="15" fillId="3" borderId="0" xfId="2" applyNumberFormat="1" applyFont="1" applyFill="1" applyAlignment="1">
      <alignment horizontal="center" vertical="center"/>
    </xf>
    <xf numFmtId="3" fontId="15" fillId="0" borderId="0" xfId="2" applyNumberFormat="1" applyFont="1" applyBorder="1" applyAlignment="1">
      <alignment horizontal="left" vertical="center"/>
    </xf>
    <xf numFmtId="3" fontId="7" fillId="0" borderId="0" xfId="3" applyNumberFormat="1" applyFont="1" applyBorder="1" applyAlignment="1">
      <alignment horizontal="right" vertical="center"/>
    </xf>
    <xf numFmtId="3" fontId="15" fillId="0" borderId="0" xfId="2" applyNumberFormat="1" applyFont="1" applyAlignment="1">
      <alignment vertical="center"/>
    </xf>
    <xf numFmtId="0" fontId="22" fillId="0" borderId="0" xfId="2" applyFont="1" applyFill="1" applyBorder="1" applyAlignment="1">
      <alignment horizontal="left" vertical="center"/>
    </xf>
    <xf numFmtId="0" fontId="15" fillId="0" borderId="0" xfId="2" applyFont="1" applyFill="1" applyBorder="1" applyAlignment="1">
      <alignment horizontal="left" vertical="center"/>
    </xf>
    <xf numFmtId="0" fontId="7" fillId="0" borderId="0" xfId="2" applyFont="1" applyFill="1" applyBorder="1" applyAlignment="1">
      <alignment horizontal="left" vertical="center"/>
    </xf>
    <xf numFmtId="0" fontId="7" fillId="0" borderId="0" xfId="2" applyFont="1" applyFill="1" applyBorder="1" applyAlignment="1">
      <alignment horizontal="center" vertical="center"/>
    </xf>
    <xf numFmtId="0" fontId="15" fillId="0" borderId="0" xfId="2" applyFont="1" applyFill="1" applyBorder="1" applyAlignment="1">
      <alignment vertical="center"/>
    </xf>
    <xf numFmtId="44" fontId="17" fillId="0" borderId="0" xfId="4" applyFont="1" applyFill="1" applyBorder="1" applyAlignment="1">
      <alignment horizontal="left" vertical="center"/>
    </xf>
    <xf numFmtId="44" fontId="15" fillId="0" borderId="0" xfId="4" applyFont="1" applyFill="1" applyBorder="1" applyAlignment="1">
      <alignment horizontal="center" vertical="center"/>
    </xf>
    <xf numFmtId="0" fontId="15" fillId="0" borderId="7" xfId="2" applyFont="1" applyBorder="1" applyAlignment="1">
      <alignment horizontal="center" vertical="center"/>
    </xf>
    <xf numFmtId="3" fontId="15" fillId="0" borderId="0" xfId="2" applyNumberFormat="1" applyFont="1" applyBorder="1" applyAlignment="1">
      <alignment horizontal="center" vertical="center"/>
    </xf>
    <xf numFmtId="3" fontId="15" fillId="0" borderId="8" xfId="2" applyNumberFormat="1" applyFont="1" applyBorder="1" applyAlignment="1">
      <alignment horizontal="center" vertical="center"/>
    </xf>
    <xf numFmtId="3" fontId="15" fillId="0" borderId="9" xfId="2" applyNumberFormat="1" applyFont="1" applyBorder="1" applyAlignment="1">
      <alignment horizontal="center" vertical="center"/>
    </xf>
    <xf numFmtId="49" fontId="7" fillId="0" borderId="0" xfId="2" applyNumberFormat="1" applyFont="1" applyFill="1" applyBorder="1" applyAlignment="1">
      <alignment horizontal="center" vertical="center"/>
    </xf>
    <xf numFmtId="0" fontId="15" fillId="0" borderId="0" xfId="2" applyFont="1" applyFill="1" applyBorder="1" applyAlignment="1">
      <alignment horizontal="center" vertical="center"/>
    </xf>
    <xf numFmtId="9" fontId="15" fillId="0" borderId="0" xfId="5" applyFont="1" applyFill="1" applyBorder="1" applyAlignment="1">
      <alignment horizontal="center" vertical="center"/>
    </xf>
    <xf numFmtId="0" fontId="7" fillId="0" borderId="7" xfId="2" applyFont="1" applyFill="1" applyBorder="1" applyAlignment="1">
      <alignment horizontal="center" vertical="center"/>
    </xf>
    <xf numFmtId="3" fontId="7" fillId="0" borderId="0" xfId="2" applyNumberFormat="1" applyFont="1" applyFill="1" applyBorder="1" applyAlignment="1">
      <alignment horizontal="center" vertical="center"/>
    </xf>
    <xf numFmtId="3" fontId="7" fillId="0" borderId="8" xfId="2" applyNumberFormat="1" applyFont="1" applyFill="1" applyBorder="1" applyAlignment="1">
      <alignment horizontal="center" vertical="center"/>
    </xf>
    <xf numFmtId="3" fontId="7" fillId="0" borderId="9" xfId="2" applyNumberFormat="1" applyFont="1" applyFill="1" applyBorder="1" applyAlignment="1">
      <alignment horizontal="center" vertical="center"/>
    </xf>
    <xf numFmtId="49" fontId="7" fillId="6" borderId="0" xfId="2" applyNumberFormat="1" applyFont="1" applyFill="1" applyBorder="1" applyAlignment="1">
      <alignment horizontal="center" vertical="center"/>
    </xf>
    <xf numFmtId="0" fontId="7" fillId="6" borderId="0" xfId="2" applyFont="1" applyFill="1" applyBorder="1" applyAlignment="1">
      <alignment horizontal="left" vertical="center"/>
    </xf>
    <xf numFmtId="37" fontId="18" fillId="6" borderId="0" xfId="3" applyNumberFormat="1" applyFont="1" applyFill="1" applyBorder="1" applyAlignment="1">
      <alignment horizontal="center" vertical="center"/>
    </xf>
    <xf numFmtId="9" fontId="18" fillId="6" borderId="0" xfId="5" applyFont="1" applyFill="1" applyBorder="1" applyAlignment="1">
      <alignment horizontal="center" vertical="center"/>
    </xf>
    <xf numFmtId="0" fontId="7" fillId="5" borderId="0" xfId="2" applyFont="1" applyFill="1" applyBorder="1" applyAlignment="1">
      <alignment horizontal="left" vertical="center"/>
    </xf>
    <xf numFmtId="37" fontId="18" fillId="2" borderId="0" xfId="3" applyNumberFormat="1" applyFont="1" applyFill="1" applyBorder="1" applyAlignment="1">
      <alignment horizontal="center" vertical="center"/>
    </xf>
    <xf numFmtId="9" fontId="18" fillId="2" borderId="0" xfId="5" applyFont="1" applyFill="1" applyBorder="1" applyAlignment="1">
      <alignment horizontal="center" vertical="center"/>
    </xf>
    <xf numFmtId="0" fontId="7" fillId="5" borderId="0" xfId="2" applyFont="1" applyFill="1" applyBorder="1" applyAlignment="1">
      <alignment horizontal="center" vertical="center"/>
    </xf>
    <xf numFmtId="0" fontId="7" fillId="2" borderId="7" xfId="2" applyFont="1" applyFill="1" applyBorder="1" applyAlignment="1">
      <alignment horizontal="center" vertical="center"/>
    </xf>
    <xf numFmtId="37" fontId="18" fillId="0" borderId="0" xfId="3" applyNumberFormat="1" applyFont="1" applyFill="1" applyBorder="1" applyAlignment="1">
      <alignment horizontal="center" vertical="center"/>
    </xf>
    <xf numFmtId="9" fontId="18" fillId="0" borderId="0" xfId="5" applyFont="1" applyFill="1" applyBorder="1" applyAlignment="1">
      <alignment horizontal="center" vertical="center"/>
    </xf>
    <xf numFmtId="0" fontId="19" fillId="0" borderId="0" xfId="0" applyFont="1" applyFill="1" applyBorder="1" applyAlignment="1">
      <alignment horizontal="center" vertical="center"/>
    </xf>
    <xf numFmtId="0" fontId="7" fillId="0" borderId="0" xfId="0" applyFont="1" applyFill="1" applyBorder="1" applyAlignment="1">
      <alignment vertical="center"/>
    </xf>
    <xf numFmtId="3" fontId="7" fillId="0" borderId="0" xfId="0" applyNumberFormat="1" applyFont="1" applyFill="1" applyBorder="1" applyAlignment="1">
      <alignment horizontal="center" vertical="center"/>
    </xf>
    <xf numFmtId="9" fontId="7" fillId="2" borderId="0" xfId="1" applyFont="1" applyFill="1" applyBorder="1" applyAlignment="1">
      <alignment horizontal="center" vertical="center"/>
    </xf>
    <xf numFmtId="0" fontId="7" fillId="0" borderId="0" xfId="2" applyFont="1" applyFill="1" applyBorder="1" applyAlignment="1">
      <alignment vertical="center"/>
    </xf>
    <xf numFmtId="9" fontId="7" fillId="0" borderId="0" xfId="1" applyFont="1" applyFill="1" applyBorder="1" applyAlignment="1">
      <alignment horizontal="center" vertical="center"/>
    </xf>
    <xf numFmtId="3" fontId="15" fillId="0" borderId="0" xfId="2" applyNumberFormat="1" applyFont="1" applyFill="1" applyBorder="1" applyAlignment="1">
      <alignment horizontal="center" vertical="center"/>
    </xf>
    <xf numFmtId="3" fontId="15" fillId="0" borderId="9" xfId="2" applyNumberFormat="1" applyFont="1" applyFill="1" applyBorder="1" applyAlignment="1">
      <alignment horizontal="center" vertical="center"/>
    </xf>
    <xf numFmtId="9" fontId="7" fillId="0" borderId="0" xfId="5" applyFont="1" applyFill="1" applyBorder="1" applyAlignment="1">
      <alignment horizontal="center" vertical="center"/>
    </xf>
    <xf numFmtId="3" fontId="15" fillId="0" borderId="8" xfId="2" applyNumberFormat="1" applyFont="1" applyFill="1" applyBorder="1" applyAlignment="1">
      <alignment horizontal="center" vertical="center"/>
    </xf>
    <xf numFmtId="49" fontId="7" fillId="6" borderId="0" xfId="2" applyNumberFormat="1" applyFont="1" applyFill="1" applyBorder="1" applyAlignment="1">
      <alignment horizontal="left" vertical="center"/>
    </xf>
    <xf numFmtId="0" fontId="7" fillId="6" borderId="0" xfId="2" applyFont="1" applyFill="1" applyBorder="1" applyAlignment="1">
      <alignment vertical="center"/>
    </xf>
    <xf numFmtId="0" fontId="7" fillId="6" borderId="0" xfId="2" applyFont="1" applyFill="1" applyBorder="1" applyAlignment="1">
      <alignment horizontal="center" vertical="center"/>
    </xf>
    <xf numFmtId="9" fontId="7" fillId="6" borderId="0" xfId="5" applyNumberFormat="1" applyFont="1" applyFill="1" applyBorder="1" applyAlignment="1">
      <alignment horizontal="center" vertical="center"/>
    </xf>
    <xf numFmtId="0" fontId="7" fillId="6" borderId="7" xfId="2" applyFont="1" applyFill="1" applyBorder="1" applyAlignment="1">
      <alignment horizontal="center" vertical="center"/>
    </xf>
    <xf numFmtId="49" fontId="7" fillId="0" borderId="0" xfId="2" applyNumberFormat="1" applyFont="1" applyFill="1" applyBorder="1" applyAlignment="1">
      <alignment horizontal="left" vertical="center"/>
    </xf>
    <xf numFmtId="0" fontId="7" fillId="5" borderId="0" xfId="2" applyFont="1" applyFill="1" applyBorder="1" applyAlignment="1">
      <alignment vertical="center"/>
    </xf>
    <xf numFmtId="0" fontId="7" fillId="2" borderId="0" xfId="2" applyFont="1" applyFill="1" applyBorder="1" applyAlignment="1">
      <alignment horizontal="center" vertical="center"/>
    </xf>
    <xf numFmtId="9" fontId="7" fillId="2" borderId="0" xfId="5" applyNumberFormat="1" applyFont="1" applyFill="1" applyBorder="1" applyAlignment="1">
      <alignment horizontal="center" vertical="center"/>
    </xf>
    <xf numFmtId="0" fontId="7" fillId="4" borderId="0" xfId="2" applyFont="1" applyFill="1" applyBorder="1" applyAlignment="1">
      <alignment horizontal="center" vertical="center"/>
    </xf>
    <xf numFmtId="9" fontId="7" fillId="4" borderId="0" xfId="5" applyNumberFormat="1" applyFont="1" applyFill="1" applyBorder="1" applyAlignment="1">
      <alignment horizontal="center" vertical="center"/>
    </xf>
    <xf numFmtId="0" fontId="7" fillId="5" borderId="0" xfId="2" applyFont="1" applyFill="1" applyBorder="1" applyAlignment="1">
      <alignment horizontal="center" vertical="center" wrapText="1"/>
    </xf>
    <xf numFmtId="9" fontId="7" fillId="5" borderId="0" xfId="5" applyNumberFormat="1" applyFont="1" applyFill="1" applyBorder="1" applyAlignment="1">
      <alignment horizontal="center" vertical="center"/>
    </xf>
    <xf numFmtId="0" fontId="7" fillId="5" borderId="7" xfId="2" applyFont="1" applyFill="1" applyBorder="1" applyAlignment="1">
      <alignment horizontal="center" vertical="center"/>
    </xf>
    <xf numFmtId="9" fontId="15" fillId="0" borderId="0" xfId="5" applyNumberFormat="1" applyFont="1" applyFill="1" applyBorder="1" applyAlignment="1">
      <alignment horizontal="center" vertical="center"/>
    </xf>
    <xf numFmtId="0" fontId="15" fillId="0" borderId="7" xfId="2" applyFont="1" applyFill="1" applyBorder="1" applyAlignment="1">
      <alignment horizontal="center" vertical="center"/>
    </xf>
    <xf numFmtId="0" fontId="20" fillId="0" borderId="0" xfId="2" applyFont="1" applyAlignment="1">
      <alignment vertical="center"/>
    </xf>
    <xf numFmtId="0" fontId="13" fillId="0" borderId="0" xfId="2" applyFont="1" applyAlignment="1">
      <alignment vertical="center"/>
    </xf>
    <xf numFmtId="49" fontId="15" fillId="0" borderId="0" xfId="2" applyNumberFormat="1" applyFont="1" applyFill="1" applyBorder="1" applyAlignment="1">
      <alignment vertical="center"/>
    </xf>
    <xf numFmtId="49" fontId="15" fillId="0" borderId="0" xfId="2" applyNumberFormat="1" applyFont="1" applyFill="1" applyBorder="1" applyAlignment="1">
      <alignment horizontal="center" vertical="center"/>
    </xf>
    <xf numFmtId="49" fontId="15" fillId="0" borderId="7" xfId="2" applyNumberFormat="1" applyFont="1" applyFill="1" applyBorder="1" applyAlignment="1">
      <alignment horizontal="center" vertical="center"/>
    </xf>
    <xf numFmtId="9" fontId="7" fillId="0" borderId="0" xfId="5" applyNumberFormat="1" applyFont="1" applyFill="1" applyBorder="1" applyAlignment="1">
      <alignment horizontal="center" vertical="center"/>
    </xf>
    <xf numFmtId="0" fontId="11" fillId="0" borderId="0" xfId="2" applyFont="1" applyBorder="1" applyAlignment="1">
      <alignment vertical="center"/>
    </xf>
    <xf numFmtId="0" fontId="11" fillId="0" borderId="0" xfId="2" applyFont="1" applyBorder="1" applyAlignment="1">
      <alignment horizontal="left" vertical="center"/>
    </xf>
    <xf numFmtId="0" fontId="11" fillId="0" borderId="0" xfId="2" applyFont="1" applyBorder="1" applyAlignment="1">
      <alignment horizontal="center" vertical="center"/>
    </xf>
    <xf numFmtId="0" fontId="7" fillId="0" borderId="0" xfId="2" applyFont="1" applyBorder="1" applyAlignment="1">
      <alignment horizontal="center" vertical="center"/>
    </xf>
    <xf numFmtId="3" fontId="7" fillId="0" borderId="7" xfId="2" applyNumberFormat="1" applyFont="1" applyBorder="1" applyAlignment="1">
      <alignment horizontal="center" vertical="center"/>
    </xf>
    <xf numFmtId="3" fontId="7" fillId="0" borderId="8" xfId="2" applyNumberFormat="1" applyFont="1" applyBorder="1" applyAlignment="1">
      <alignment horizontal="center" vertical="center"/>
    </xf>
    <xf numFmtId="3" fontId="7" fillId="0" borderId="9" xfId="2" applyNumberFormat="1" applyFont="1" applyBorder="1" applyAlignment="1">
      <alignment horizontal="center" vertical="center"/>
    </xf>
    <xf numFmtId="0" fontId="15" fillId="0" borderId="0" xfId="6" applyFont="1" applyFill="1" applyBorder="1" applyAlignment="1">
      <alignment vertical="center"/>
    </xf>
    <xf numFmtId="0" fontId="15" fillId="0" borderId="0" xfId="6" applyFont="1" applyFill="1" applyBorder="1" applyAlignment="1">
      <alignment horizontal="center" vertical="center"/>
    </xf>
    <xf numFmtId="0" fontId="7" fillId="0" borderId="7" xfId="6" applyFont="1" applyFill="1" applyBorder="1" applyAlignment="1">
      <alignment horizontal="center" vertical="center"/>
    </xf>
    <xf numFmtId="3" fontId="7" fillId="0" borderId="8" xfId="6" applyNumberFormat="1" applyFont="1" applyFill="1" applyBorder="1" applyAlignment="1">
      <alignment horizontal="center" vertical="center"/>
    </xf>
    <xf numFmtId="3" fontId="7" fillId="0" borderId="9" xfId="6" applyNumberFormat="1" applyFont="1" applyFill="1" applyBorder="1" applyAlignment="1">
      <alignment horizontal="center" vertical="center"/>
    </xf>
    <xf numFmtId="0" fontId="13" fillId="0" borderId="0" xfId="6" applyFont="1" applyAlignment="1">
      <alignment vertical="center"/>
    </xf>
    <xf numFmtId="0" fontId="7" fillId="0" borderId="0" xfId="6" applyFont="1" applyFill="1" applyBorder="1" applyAlignment="1">
      <alignment horizontal="left" vertical="center"/>
    </xf>
    <xf numFmtId="10" fontId="7" fillId="5" borderId="0" xfId="5" applyNumberFormat="1" applyFont="1" applyFill="1" applyBorder="1" applyAlignment="1">
      <alignment horizontal="center" vertical="center"/>
    </xf>
    <xf numFmtId="0" fontId="15" fillId="0" borderId="7" xfId="6" applyFont="1" applyFill="1" applyBorder="1" applyAlignment="1">
      <alignment horizontal="center" vertical="center"/>
    </xf>
    <xf numFmtId="3" fontId="15" fillId="0" borderId="8" xfId="6" applyNumberFormat="1" applyFont="1" applyFill="1" applyBorder="1" applyAlignment="1">
      <alignment horizontal="center" vertical="center"/>
    </xf>
    <xf numFmtId="3" fontId="15" fillId="0" borderId="9" xfId="6" applyNumberFormat="1" applyFont="1" applyFill="1" applyBorder="1" applyAlignment="1">
      <alignment horizontal="center" vertical="center"/>
    </xf>
    <xf numFmtId="0" fontId="10" fillId="0" borderId="0" xfId="6" applyFont="1" applyAlignment="1">
      <alignment vertical="center"/>
    </xf>
    <xf numFmtId="10" fontId="7" fillId="0" borderId="0" xfId="5" applyNumberFormat="1" applyFont="1" applyFill="1" applyBorder="1" applyAlignment="1">
      <alignment horizontal="center" vertical="center"/>
    </xf>
    <xf numFmtId="0" fontId="15" fillId="0" borderId="0" xfId="6" applyFont="1" applyBorder="1" applyAlignment="1">
      <alignment vertical="center"/>
    </xf>
    <xf numFmtId="0" fontId="15" fillId="0" borderId="8" xfId="6" applyFont="1" applyBorder="1" applyAlignment="1">
      <alignment horizontal="center" vertical="center"/>
    </xf>
    <xf numFmtId="3" fontId="15" fillId="0" borderId="7" xfId="6" applyNumberFormat="1" applyFont="1" applyBorder="1" applyAlignment="1">
      <alignment horizontal="center" vertical="center"/>
    </xf>
    <xf numFmtId="3" fontId="15" fillId="0" borderId="8" xfId="6" applyNumberFormat="1" applyFont="1" applyBorder="1" applyAlignment="1">
      <alignment horizontal="center" vertical="center"/>
    </xf>
    <xf numFmtId="3" fontId="15" fillId="0" borderId="0" xfId="6" applyNumberFormat="1" applyFont="1" applyBorder="1" applyAlignment="1">
      <alignment horizontal="center" vertical="center"/>
    </xf>
    <xf numFmtId="0" fontId="11" fillId="0" borderId="0" xfId="6" applyFont="1" applyBorder="1" applyAlignment="1">
      <alignment vertical="center"/>
    </xf>
    <xf numFmtId="49" fontId="7" fillId="0" borderId="0" xfId="6" applyNumberFormat="1" applyFont="1" applyFill="1" applyBorder="1" applyAlignment="1">
      <alignment horizontal="left" vertical="center"/>
    </xf>
    <xf numFmtId="0" fontId="7" fillId="5" borderId="0" xfId="6" applyFont="1" applyFill="1" applyBorder="1" applyAlignment="1">
      <alignment vertical="center"/>
    </xf>
    <xf numFmtId="3" fontId="7" fillId="2" borderId="0" xfId="6" applyNumberFormat="1" applyFont="1" applyFill="1" applyBorder="1" applyAlignment="1">
      <alignment horizontal="center" vertical="center"/>
    </xf>
    <xf numFmtId="9" fontId="7" fillId="2" borderId="0" xfId="5" applyFont="1" applyFill="1" applyBorder="1" applyAlignment="1">
      <alignment horizontal="center" vertical="center"/>
    </xf>
    <xf numFmtId="0" fontId="7" fillId="5" borderId="8" xfId="2" applyFont="1" applyFill="1" applyBorder="1" applyAlignment="1">
      <alignment horizontal="center" vertical="center"/>
    </xf>
    <xf numFmtId="0" fontId="7" fillId="0" borderId="0" xfId="6" applyFont="1" applyFill="1" applyBorder="1" applyAlignment="1">
      <alignment vertical="center"/>
    </xf>
    <xf numFmtId="0" fontId="11" fillId="0" borderId="0" xfId="6" applyFont="1" applyBorder="1" applyAlignment="1">
      <alignment horizontal="center" vertical="center"/>
    </xf>
    <xf numFmtId="0" fontId="7" fillId="0" borderId="8" xfId="6" applyFont="1" applyBorder="1" applyAlignment="1">
      <alignment horizontal="center" vertical="center"/>
    </xf>
    <xf numFmtId="3" fontId="7" fillId="0" borderId="10" xfId="6" applyNumberFormat="1" applyFont="1" applyBorder="1" applyAlignment="1">
      <alignment horizontal="center" vertical="center"/>
    </xf>
    <xf numFmtId="3" fontId="15" fillId="0" borderId="11" xfId="6" applyNumberFormat="1" applyFont="1" applyBorder="1" applyAlignment="1">
      <alignment horizontal="center" vertical="center"/>
    </xf>
    <xf numFmtId="3" fontId="7" fillId="0" borderId="1" xfId="6" applyNumberFormat="1" applyFont="1" applyBorder="1" applyAlignment="1">
      <alignment horizontal="center" vertical="center"/>
    </xf>
    <xf numFmtId="3" fontId="15" fillId="0" borderId="11" xfId="6" applyNumberFormat="1" applyFont="1" applyFill="1" applyBorder="1" applyAlignment="1">
      <alignment horizontal="center" vertical="center"/>
    </xf>
    <xf numFmtId="3" fontId="15" fillId="0" borderId="12" xfId="6" applyNumberFormat="1" applyFont="1" applyFill="1" applyBorder="1" applyAlignment="1">
      <alignment horizontal="center" vertical="center"/>
    </xf>
    <xf numFmtId="3" fontId="24" fillId="0" borderId="0" xfId="2" applyNumberFormat="1" applyFont="1" applyBorder="1" applyAlignment="1">
      <alignment horizontal="left" vertical="center"/>
    </xf>
    <xf numFmtId="3" fontId="15" fillId="8" borderId="6" xfId="2" applyNumberFormat="1" applyFont="1" applyFill="1" applyBorder="1" applyAlignment="1">
      <alignment horizontal="center" vertical="center" wrapText="1"/>
    </xf>
    <xf numFmtId="0" fontId="15" fillId="8" borderId="0" xfId="2" applyFont="1" applyFill="1" applyAlignment="1">
      <alignment horizontal="center" vertical="center"/>
    </xf>
    <xf numFmtId="0" fontId="12" fillId="8" borderId="0" xfId="2" applyFont="1" applyFill="1" applyAlignment="1">
      <alignment horizontal="center" vertical="center"/>
    </xf>
    <xf numFmtId="0" fontId="11" fillId="0" borderId="0" xfId="2" applyFont="1" applyBorder="1" applyAlignment="1" applyProtection="1">
      <alignment vertical="center"/>
      <protection locked="0"/>
    </xf>
    <xf numFmtId="0" fontId="11" fillId="0" borderId="0" xfId="2" applyFont="1" applyBorder="1" applyAlignment="1" applyProtection="1">
      <alignment horizontal="left" vertical="center"/>
      <protection locked="0"/>
    </xf>
    <xf numFmtId="0" fontId="11" fillId="0" borderId="0" xfId="2" applyFont="1" applyBorder="1" applyAlignment="1" applyProtection="1">
      <alignment horizontal="center" vertical="center"/>
      <protection locked="0"/>
    </xf>
    <xf numFmtId="0" fontId="7" fillId="0" borderId="0" xfId="2" applyFont="1" applyBorder="1" applyAlignment="1" applyProtection="1">
      <alignment horizontal="center" vertical="center"/>
      <protection locked="0"/>
    </xf>
    <xf numFmtId="3" fontId="7" fillId="0" borderId="0" xfId="2" applyNumberFormat="1" applyFont="1" applyBorder="1" applyAlignment="1" applyProtection="1">
      <alignment horizontal="center" vertical="center"/>
      <protection locked="0"/>
    </xf>
    <xf numFmtId="0" fontId="10" fillId="0" borderId="0" xfId="2" applyFont="1" applyBorder="1" applyAlignment="1" applyProtection="1">
      <alignment vertical="center"/>
      <protection locked="0"/>
    </xf>
    <xf numFmtId="0" fontId="10" fillId="0" borderId="0" xfId="2" applyFont="1" applyAlignment="1" applyProtection="1">
      <alignment vertical="center"/>
      <protection locked="0"/>
    </xf>
    <xf numFmtId="0" fontId="11" fillId="6" borderId="2"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2" xfId="0" applyFont="1" applyFill="1" applyBorder="1" applyAlignment="1" applyProtection="1">
      <alignment vertical="center"/>
      <protection locked="0"/>
    </xf>
    <xf numFmtId="0" fontId="11" fillId="0" borderId="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Border="1" applyAlignment="1" applyProtection="1">
      <alignment vertical="center"/>
      <protection locked="0"/>
    </xf>
    <xf numFmtId="0" fontId="11" fillId="0" borderId="0" xfId="2" applyFont="1" applyAlignment="1" applyProtection="1">
      <alignment vertical="center"/>
      <protection locked="0"/>
    </xf>
    <xf numFmtId="0" fontId="11" fillId="0" borderId="0" xfId="2" applyFont="1" applyAlignment="1" applyProtection="1">
      <alignment horizontal="left" vertical="center"/>
      <protection locked="0"/>
    </xf>
    <xf numFmtId="0" fontId="13" fillId="0" borderId="0" xfId="2" applyFont="1" applyBorder="1" applyAlignment="1" applyProtection="1">
      <alignment horizontal="right" vertical="center"/>
      <protection locked="0"/>
    </xf>
    <xf numFmtId="0" fontId="14" fillId="0" borderId="0" xfId="2" applyFont="1" applyFill="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14" fillId="0" borderId="0" xfId="2" applyFont="1" applyFill="1" applyBorder="1" applyAlignment="1" applyProtection="1">
      <alignment vertical="center"/>
      <protection locked="0"/>
    </xf>
    <xf numFmtId="0" fontId="15" fillId="10" borderId="0" xfId="2" applyFont="1" applyFill="1" applyAlignment="1" applyProtection="1">
      <alignment horizontal="center" vertical="center"/>
      <protection locked="0"/>
    </xf>
    <xf numFmtId="0" fontId="16" fillId="0" borderId="0" xfId="2" applyFont="1" applyAlignment="1" applyProtection="1">
      <alignment vertical="center"/>
      <protection locked="0"/>
    </xf>
    <xf numFmtId="0" fontId="15" fillId="0" borderId="0" xfId="2" applyFont="1" applyAlignment="1" applyProtection="1">
      <alignment horizontal="center" vertical="center"/>
      <protection locked="0"/>
    </xf>
    <xf numFmtId="0" fontId="12" fillId="0" borderId="0" xfId="2" applyFont="1" applyAlignment="1" applyProtection="1">
      <alignment horizontal="center" vertical="center"/>
      <protection locked="0"/>
    </xf>
    <xf numFmtId="0" fontId="15" fillId="0" borderId="0" xfId="2" applyFont="1" applyBorder="1" applyAlignment="1" applyProtection="1">
      <alignment vertical="center"/>
      <protection locked="0"/>
    </xf>
    <xf numFmtId="3" fontId="7" fillId="0" borderId="0" xfId="4" applyNumberFormat="1" applyFont="1" applyFill="1" applyBorder="1" applyAlignment="1" applyProtection="1">
      <alignment horizontal="center" vertical="center"/>
      <protection locked="0"/>
    </xf>
    <xf numFmtId="3" fontId="15" fillId="0" borderId="0" xfId="2" applyNumberFormat="1" applyFont="1" applyAlignment="1" applyProtection="1">
      <alignment horizontal="center" vertical="center"/>
      <protection locked="0"/>
    </xf>
    <xf numFmtId="3" fontId="7" fillId="0" borderId="0" xfId="3" applyNumberFormat="1" applyFont="1" applyFill="1" applyBorder="1" applyAlignment="1" applyProtection="1">
      <alignment horizontal="center" vertical="center"/>
      <protection locked="0"/>
    </xf>
    <xf numFmtId="0" fontId="15" fillId="11" borderId="0" xfId="2" applyFont="1" applyFill="1" applyBorder="1" applyAlignment="1" applyProtection="1">
      <alignment vertical="center"/>
      <protection locked="0"/>
    </xf>
    <xf numFmtId="3" fontId="7" fillId="11" borderId="0" xfId="3" applyNumberFormat="1" applyFont="1" applyFill="1" applyBorder="1" applyAlignment="1" applyProtection="1">
      <alignment horizontal="center" vertical="center"/>
      <protection locked="0"/>
    </xf>
    <xf numFmtId="3" fontId="15" fillId="11" borderId="0" xfId="2" applyNumberFormat="1" applyFont="1" applyFill="1" applyAlignment="1" applyProtection="1">
      <alignment horizontal="center" vertical="center"/>
      <protection locked="0"/>
    </xf>
    <xf numFmtId="3" fontId="7" fillId="11" borderId="0" xfId="2" applyNumberFormat="1" applyFont="1" applyFill="1" applyAlignment="1" applyProtection="1">
      <alignment horizontal="center" vertical="center"/>
      <protection locked="0"/>
    </xf>
    <xf numFmtId="3" fontId="24" fillId="0" borderId="0" xfId="2" applyNumberFormat="1" applyFont="1" applyBorder="1" applyAlignment="1" applyProtection="1">
      <alignment horizontal="left" vertical="center"/>
      <protection locked="0"/>
    </xf>
    <xf numFmtId="3" fontId="7" fillId="0" borderId="0" xfId="3" applyNumberFormat="1" applyFont="1" applyBorder="1" applyAlignment="1" applyProtection="1">
      <alignment horizontal="right" vertical="center"/>
      <protection locked="0"/>
    </xf>
    <xf numFmtId="3" fontId="7" fillId="0" borderId="0" xfId="3" applyNumberFormat="1" applyFont="1" applyBorder="1" applyAlignment="1" applyProtection="1">
      <alignment horizontal="center" vertical="center"/>
      <protection locked="0"/>
    </xf>
    <xf numFmtId="3" fontId="15" fillId="0" borderId="0" xfId="2" applyNumberFormat="1" applyFont="1" applyAlignment="1" applyProtection="1">
      <alignment vertical="center"/>
      <protection locked="0"/>
    </xf>
    <xf numFmtId="0" fontId="22" fillId="0" borderId="0" xfId="2" applyFont="1" applyFill="1" applyBorder="1" applyAlignment="1" applyProtection="1">
      <alignment horizontal="left" vertical="center"/>
      <protection locked="0"/>
    </xf>
    <xf numFmtId="0" fontId="15" fillId="0" borderId="0" xfId="2" applyFont="1" applyFill="1" applyBorder="1" applyAlignment="1" applyProtection="1">
      <alignment horizontal="left" vertical="center"/>
      <protection locked="0"/>
    </xf>
    <xf numFmtId="0" fontId="7" fillId="0" borderId="0" xfId="2" applyFont="1" applyFill="1" applyBorder="1" applyAlignment="1" applyProtection="1">
      <alignment horizontal="left" vertical="center"/>
      <protection locked="0"/>
    </xf>
    <xf numFmtId="0" fontId="7" fillId="0" borderId="0" xfId="2" applyFont="1" applyFill="1" applyBorder="1" applyAlignment="1" applyProtection="1">
      <alignment horizontal="center" vertical="center"/>
      <protection locked="0"/>
    </xf>
    <xf numFmtId="3" fontId="15" fillId="8" borderId="6" xfId="2" applyNumberFormat="1" applyFont="1" applyFill="1" applyBorder="1" applyAlignment="1" applyProtection="1">
      <alignment horizontal="center" vertical="center" wrapText="1"/>
      <protection locked="0"/>
    </xf>
    <xf numFmtId="0" fontId="15" fillId="0" borderId="0" xfId="2" applyFont="1" applyFill="1" applyBorder="1" applyAlignment="1" applyProtection="1">
      <alignment vertical="center"/>
      <protection locked="0"/>
    </xf>
    <xf numFmtId="44" fontId="17" fillId="0" borderId="0" xfId="4" applyFont="1" applyFill="1" applyBorder="1" applyAlignment="1" applyProtection="1">
      <alignment horizontal="left" vertical="center"/>
      <protection locked="0"/>
    </xf>
    <xf numFmtId="44" fontId="15" fillId="0" borderId="0" xfId="4" applyFont="1" applyFill="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3" fontId="15" fillId="0" borderId="8" xfId="2" applyNumberFormat="1" applyFont="1" applyBorder="1" applyAlignment="1" applyProtection="1">
      <alignment horizontal="center" vertical="center"/>
      <protection locked="0"/>
    </xf>
    <xf numFmtId="0" fontId="15" fillId="0" borderId="13" xfId="2" applyFont="1" applyBorder="1" applyAlignment="1" applyProtection="1">
      <alignment horizontal="center" vertical="center"/>
      <protection locked="0"/>
    </xf>
    <xf numFmtId="3" fontId="15" fillId="0" borderId="13" xfId="2" applyNumberFormat="1" applyFont="1" applyBorder="1" applyAlignment="1" applyProtection="1">
      <alignment horizontal="center" vertical="center"/>
      <protection locked="0"/>
    </xf>
    <xf numFmtId="49" fontId="7" fillId="0" borderId="0" xfId="2" applyNumberFormat="1" applyFont="1" applyFill="1" applyBorder="1" applyAlignment="1" applyProtection="1">
      <alignment horizontal="center" vertical="center"/>
      <protection locked="0"/>
    </xf>
    <xf numFmtId="0" fontId="15" fillId="0" borderId="0" xfId="2" applyFont="1" applyFill="1" applyBorder="1" applyAlignment="1" applyProtection="1">
      <alignment horizontal="center" vertical="center"/>
      <protection locked="0"/>
    </xf>
    <xf numFmtId="9" fontId="15" fillId="0" borderId="0" xfId="5" applyFont="1" applyFill="1" applyBorder="1" applyAlignment="1" applyProtection="1">
      <alignment horizontal="center" vertical="center"/>
      <protection locked="0"/>
    </xf>
    <xf numFmtId="0" fontId="7" fillId="0" borderId="7" xfId="2" applyFont="1" applyFill="1" applyBorder="1" applyAlignment="1" applyProtection="1">
      <alignment horizontal="center" vertical="center"/>
      <protection locked="0"/>
    </xf>
    <xf numFmtId="3" fontId="7" fillId="0" borderId="8" xfId="2" applyNumberFormat="1" applyFont="1" applyFill="1" applyBorder="1" applyAlignment="1" applyProtection="1">
      <alignment horizontal="center" vertical="center"/>
      <protection locked="0"/>
    </xf>
    <xf numFmtId="0" fontId="7" fillId="0" borderId="9" xfId="2" applyFont="1" applyFill="1" applyBorder="1" applyAlignment="1" applyProtection="1">
      <alignment horizontal="center" vertical="center"/>
      <protection locked="0"/>
    </xf>
    <xf numFmtId="3" fontId="7" fillId="0" borderId="9" xfId="2" applyNumberFormat="1" applyFont="1" applyFill="1" applyBorder="1" applyAlignment="1" applyProtection="1">
      <alignment horizontal="center" vertical="center"/>
      <protection locked="0"/>
    </xf>
    <xf numFmtId="49" fontId="7" fillId="6" borderId="0" xfId="2" applyNumberFormat="1" applyFont="1" applyFill="1" applyBorder="1" applyAlignment="1" applyProtection="1">
      <alignment horizontal="center" vertical="center"/>
      <protection locked="0"/>
    </xf>
    <xf numFmtId="0" fontId="7" fillId="6" borderId="0" xfId="2" applyFont="1" applyFill="1" applyBorder="1" applyAlignment="1" applyProtection="1">
      <alignment horizontal="left" vertical="center"/>
      <protection locked="0"/>
    </xf>
    <xf numFmtId="3" fontId="18" fillId="6" borderId="0" xfId="3" applyNumberFormat="1" applyFont="1" applyFill="1" applyBorder="1" applyAlignment="1" applyProtection="1">
      <alignment horizontal="center" vertical="center"/>
      <protection locked="0"/>
    </xf>
    <xf numFmtId="9" fontId="18" fillId="6" borderId="0" xfId="5" applyFont="1" applyFill="1" applyBorder="1" applyAlignment="1" applyProtection="1">
      <alignment horizontal="center" vertical="center"/>
      <protection locked="0"/>
    </xf>
    <xf numFmtId="37" fontId="18" fillId="6" borderId="0" xfId="3" applyNumberFormat="1" applyFont="1" applyFill="1" applyBorder="1" applyAlignment="1" applyProtection="1">
      <alignment horizontal="center" vertical="center"/>
      <protection locked="0"/>
    </xf>
    <xf numFmtId="0" fontId="7" fillId="5" borderId="0" xfId="2" applyFont="1" applyFill="1" applyBorder="1" applyAlignment="1" applyProtection="1">
      <alignment horizontal="left" vertical="center"/>
      <protection locked="0"/>
    </xf>
    <xf numFmtId="3" fontId="18" fillId="2" borderId="0" xfId="3" applyNumberFormat="1" applyFont="1" applyFill="1" applyBorder="1" applyAlignment="1" applyProtection="1">
      <alignment horizontal="center" vertical="center"/>
      <protection locked="0"/>
    </xf>
    <xf numFmtId="9" fontId="18" fillId="2" borderId="0" xfId="5" applyFont="1" applyFill="1" applyBorder="1" applyAlignment="1" applyProtection="1">
      <alignment horizontal="center" vertical="center"/>
      <protection locked="0"/>
    </xf>
    <xf numFmtId="0" fontId="7" fillId="5" borderId="0" xfId="2" applyFont="1" applyFill="1" applyBorder="1" applyAlignment="1" applyProtection="1">
      <alignment horizontal="center" vertical="center"/>
      <protection locked="0"/>
    </xf>
    <xf numFmtId="0" fontId="7" fillId="2" borderId="7" xfId="2" applyFont="1" applyFill="1" applyBorder="1" applyAlignment="1" applyProtection="1">
      <alignment horizontal="center" vertical="center"/>
      <protection locked="0"/>
    </xf>
    <xf numFmtId="0" fontId="7" fillId="2" borderId="9" xfId="2" applyFont="1" applyFill="1" applyBorder="1" applyAlignment="1" applyProtection="1">
      <alignment horizontal="center" vertical="center"/>
      <protection locked="0"/>
    </xf>
    <xf numFmtId="3" fontId="18" fillId="0" borderId="0" xfId="3" applyNumberFormat="1" applyFont="1" applyFill="1" applyBorder="1" applyAlignment="1" applyProtection="1">
      <alignment horizontal="center" vertical="center"/>
      <protection locked="0"/>
    </xf>
    <xf numFmtId="9" fontId="18" fillId="0" borderId="0" xfId="5"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3" fontId="7" fillId="0" borderId="0" xfId="0" applyNumberFormat="1" applyFont="1" applyFill="1" applyBorder="1" applyAlignment="1" applyProtection="1">
      <alignment horizontal="center" vertical="center"/>
      <protection locked="0"/>
    </xf>
    <xf numFmtId="9" fontId="7" fillId="2" borderId="0" xfId="1" applyFont="1" applyFill="1" applyBorder="1" applyAlignment="1" applyProtection="1">
      <alignment horizontal="center" vertical="center"/>
      <protection locked="0"/>
    </xf>
    <xf numFmtId="0" fontId="7" fillId="0" borderId="0" xfId="2" applyFont="1" applyFill="1" applyBorder="1" applyAlignment="1" applyProtection="1">
      <alignment vertical="center"/>
      <protection locked="0"/>
    </xf>
    <xf numFmtId="9" fontId="7" fillId="0" borderId="0" xfId="1" applyFont="1" applyFill="1" applyBorder="1" applyAlignment="1" applyProtection="1">
      <alignment horizontal="center" vertical="center"/>
      <protection locked="0"/>
    </xf>
    <xf numFmtId="3" fontId="15" fillId="0" borderId="8" xfId="2" applyNumberFormat="1" applyFont="1" applyFill="1" applyBorder="1" applyAlignment="1" applyProtection="1">
      <alignment horizontal="center" vertical="center"/>
      <protection locked="0"/>
    </xf>
    <xf numFmtId="3" fontId="15" fillId="0" borderId="9" xfId="2" applyNumberFormat="1" applyFont="1" applyFill="1" applyBorder="1" applyAlignment="1" applyProtection="1">
      <alignment horizontal="center" vertical="center"/>
      <protection locked="0"/>
    </xf>
    <xf numFmtId="3" fontId="7" fillId="0" borderId="0" xfId="2" applyNumberFormat="1" applyFont="1" applyFill="1" applyBorder="1" applyAlignment="1" applyProtection="1">
      <alignment horizontal="center" vertical="center"/>
      <protection locked="0"/>
    </xf>
    <xf numFmtId="9" fontId="7" fillId="0" borderId="0" xfId="5" applyFont="1" applyFill="1" applyBorder="1" applyAlignment="1" applyProtection="1">
      <alignment horizontal="center" vertical="center"/>
      <protection locked="0"/>
    </xf>
    <xf numFmtId="3" fontId="15" fillId="0" borderId="0" xfId="4" applyNumberFormat="1" applyFont="1" applyFill="1" applyBorder="1" applyAlignment="1" applyProtection="1">
      <alignment horizontal="center" vertical="center"/>
      <protection locked="0"/>
    </xf>
    <xf numFmtId="49" fontId="7" fillId="6" borderId="0" xfId="2" applyNumberFormat="1" applyFont="1" applyFill="1" applyBorder="1" applyAlignment="1" applyProtection="1">
      <alignment horizontal="left" vertical="center"/>
      <protection locked="0"/>
    </xf>
    <xf numFmtId="0" fontId="7" fillId="6" borderId="0" xfId="2" applyFont="1" applyFill="1" applyBorder="1" applyAlignment="1" applyProtection="1">
      <alignment vertical="center"/>
      <protection locked="0"/>
    </xf>
    <xf numFmtId="3" fontId="7" fillId="6" borderId="0" xfId="2" applyNumberFormat="1" applyFont="1" applyFill="1" applyBorder="1" applyAlignment="1" applyProtection="1">
      <alignment horizontal="center" vertical="center"/>
      <protection locked="0"/>
    </xf>
    <xf numFmtId="9" fontId="7" fillId="6" borderId="0" xfId="5" applyNumberFormat="1" applyFont="1" applyFill="1" applyBorder="1" applyAlignment="1" applyProtection="1">
      <alignment horizontal="center" vertical="center"/>
      <protection locked="0"/>
    </xf>
    <xf numFmtId="0" fontId="7" fillId="6" borderId="0" xfId="2" applyFont="1" applyFill="1" applyBorder="1" applyAlignment="1" applyProtection="1">
      <alignment horizontal="center" vertical="center"/>
      <protection locked="0"/>
    </xf>
    <xf numFmtId="0" fontId="7" fillId="6" borderId="7" xfId="2" applyFont="1" applyFill="1" applyBorder="1" applyAlignment="1" applyProtection="1">
      <alignment horizontal="center" vertical="center"/>
      <protection locked="0"/>
    </xf>
    <xf numFmtId="0" fontId="7" fillId="0" borderId="0" xfId="2" applyFont="1" applyAlignment="1" applyProtection="1">
      <alignment horizontal="center" vertical="center"/>
      <protection locked="0"/>
    </xf>
    <xf numFmtId="49" fontId="7" fillId="0" borderId="0" xfId="2" applyNumberFormat="1" applyFont="1" applyFill="1" applyBorder="1" applyAlignment="1" applyProtection="1">
      <alignment horizontal="left" vertical="center"/>
      <protection locked="0"/>
    </xf>
    <xf numFmtId="0" fontId="7" fillId="5" borderId="0" xfId="2" applyFont="1" applyFill="1" applyBorder="1" applyAlignment="1" applyProtection="1">
      <alignment vertical="center"/>
      <protection locked="0"/>
    </xf>
    <xf numFmtId="3" fontId="7" fillId="2" borderId="0" xfId="2" applyNumberFormat="1" applyFont="1" applyFill="1" applyBorder="1" applyAlignment="1" applyProtection="1">
      <alignment horizontal="center" vertical="center"/>
      <protection locked="0"/>
    </xf>
    <xf numFmtId="9" fontId="7" fillId="2" borderId="0" xfId="5" applyNumberFormat="1" applyFont="1" applyFill="1" applyBorder="1" applyAlignment="1" applyProtection="1">
      <alignment horizontal="center" vertical="center"/>
      <protection locked="0"/>
    </xf>
    <xf numFmtId="0" fontId="10" fillId="0" borderId="0" xfId="2" applyFont="1" applyAlignment="1" applyProtection="1">
      <alignment horizontal="center" vertical="center"/>
      <protection locked="0"/>
    </xf>
    <xf numFmtId="3" fontId="7" fillId="4" borderId="0" xfId="2" applyNumberFormat="1" applyFont="1" applyFill="1" applyBorder="1" applyAlignment="1" applyProtection="1">
      <alignment horizontal="center" vertical="center"/>
      <protection locked="0"/>
    </xf>
    <xf numFmtId="9" fontId="7" fillId="4" borderId="0" xfId="5" applyNumberFormat="1" applyFont="1" applyFill="1" applyBorder="1" applyAlignment="1" applyProtection="1">
      <alignment horizontal="center" vertical="center"/>
      <protection locked="0"/>
    </xf>
    <xf numFmtId="0" fontId="7" fillId="5" borderId="0" xfId="2" applyFont="1" applyFill="1" applyBorder="1" applyAlignment="1" applyProtection="1">
      <alignment horizontal="center" vertical="center" wrapText="1"/>
      <protection locked="0"/>
    </xf>
    <xf numFmtId="3" fontId="7" fillId="5" borderId="0" xfId="2" applyNumberFormat="1" applyFont="1" applyFill="1" applyBorder="1" applyAlignment="1" applyProtection="1">
      <alignment horizontal="center" vertical="center"/>
      <protection locked="0"/>
    </xf>
    <xf numFmtId="9" fontId="7" fillId="5" borderId="0" xfId="5" applyNumberFormat="1" applyFont="1" applyFill="1" applyBorder="1" applyAlignment="1" applyProtection="1">
      <alignment horizontal="center" vertical="center"/>
      <protection locked="0"/>
    </xf>
    <xf numFmtId="0" fontId="7" fillId="5" borderId="7" xfId="2" applyFont="1" applyFill="1" applyBorder="1" applyAlignment="1" applyProtection="1">
      <alignment horizontal="center" vertical="center"/>
      <protection locked="0"/>
    </xf>
    <xf numFmtId="0" fontId="7" fillId="5" borderId="9" xfId="2" applyFont="1" applyFill="1" applyBorder="1" applyAlignment="1" applyProtection="1">
      <alignment horizontal="center" vertical="center"/>
      <protection locked="0"/>
    </xf>
    <xf numFmtId="3" fontId="15" fillId="0" borderId="0" xfId="2" applyNumberFormat="1" applyFont="1" applyFill="1" applyBorder="1" applyAlignment="1" applyProtection="1">
      <alignment horizontal="center" vertical="center"/>
      <protection locked="0"/>
    </xf>
    <xf numFmtId="9" fontId="15" fillId="0" borderId="0" xfId="5" applyNumberFormat="1" applyFont="1" applyFill="1" applyBorder="1" applyAlignment="1" applyProtection="1">
      <alignment horizontal="center" vertical="center"/>
      <protection locked="0"/>
    </xf>
    <xf numFmtId="0" fontId="15" fillId="0" borderId="7" xfId="2" applyFont="1" applyFill="1" applyBorder="1" applyAlignment="1" applyProtection="1">
      <alignment horizontal="center" vertical="center"/>
      <protection locked="0"/>
    </xf>
    <xf numFmtId="0" fontId="15" fillId="0" borderId="9" xfId="2" applyFont="1" applyFill="1" applyBorder="1" applyAlignment="1" applyProtection="1">
      <alignment horizontal="center" vertical="center"/>
      <protection locked="0"/>
    </xf>
    <xf numFmtId="0" fontId="20" fillId="0" borderId="0" xfId="2" applyFont="1" applyAlignment="1" applyProtection="1">
      <alignment vertical="center"/>
      <protection locked="0"/>
    </xf>
    <xf numFmtId="0" fontId="13" fillId="0" borderId="0" xfId="2" applyFont="1" applyAlignment="1" applyProtection="1">
      <alignment vertical="center"/>
      <protection locked="0"/>
    </xf>
    <xf numFmtId="49" fontId="15" fillId="0" borderId="0" xfId="2" applyNumberFormat="1" applyFont="1" applyFill="1" applyBorder="1" applyAlignment="1" applyProtection="1">
      <alignment vertical="center"/>
      <protection locked="0"/>
    </xf>
    <xf numFmtId="49" fontId="15" fillId="0" borderId="0" xfId="2" applyNumberFormat="1" applyFont="1" applyFill="1" applyBorder="1" applyAlignment="1" applyProtection="1">
      <alignment horizontal="center" vertical="center"/>
      <protection locked="0"/>
    </xf>
    <xf numFmtId="49" fontId="15" fillId="0" borderId="7" xfId="2" applyNumberFormat="1" applyFont="1" applyFill="1" applyBorder="1" applyAlignment="1" applyProtection="1">
      <alignment horizontal="center" vertical="center"/>
      <protection locked="0"/>
    </xf>
    <xf numFmtId="49" fontId="15" fillId="0" borderId="9" xfId="2" applyNumberFormat="1" applyFont="1" applyFill="1" applyBorder="1" applyAlignment="1" applyProtection="1">
      <alignment horizontal="center" vertical="center"/>
      <protection locked="0"/>
    </xf>
    <xf numFmtId="49" fontId="7" fillId="9" borderId="0" xfId="2" applyNumberFormat="1" applyFont="1" applyFill="1" applyBorder="1" applyAlignment="1" applyProtection="1">
      <alignment horizontal="left" vertical="center"/>
      <protection locked="0"/>
    </xf>
    <xf numFmtId="0" fontId="7" fillId="9" borderId="0" xfId="2" applyFont="1" applyFill="1" applyBorder="1" applyAlignment="1" applyProtection="1">
      <alignment horizontal="left" vertical="center"/>
      <protection locked="0"/>
    </xf>
    <xf numFmtId="3" fontId="7" fillId="9" borderId="0" xfId="2" applyNumberFormat="1" applyFont="1" applyFill="1" applyBorder="1" applyAlignment="1" applyProtection="1">
      <alignment horizontal="center" vertical="center"/>
      <protection locked="0"/>
    </xf>
    <xf numFmtId="9" fontId="7" fillId="9" borderId="0" xfId="5" applyNumberFormat="1" applyFont="1" applyFill="1" applyBorder="1" applyAlignment="1" applyProtection="1">
      <alignment horizontal="center" vertical="center"/>
      <protection locked="0"/>
    </xf>
    <xf numFmtId="0" fontId="7" fillId="9" borderId="0" xfId="2" applyFont="1" applyFill="1" applyBorder="1" applyAlignment="1" applyProtection="1">
      <alignment horizontal="center" vertical="center"/>
      <protection locked="0"/>
    </xf>
    <xf numFmtId="0" fontId="7" fillId="9" borderId="7" xfId="2" applyFont="1" applyFill="1" applyBorder="1" applyAlignment="1" applyProtection="1">
      <alignment horizontal="center" vertical="center"/>
      <protection locked="0"/>
    </xf>
    <xf numFmtId="9" fontId="7" fillId="0" borderId="0" xfId="5" applyNumberFormat="1" applyFont="1" applyFill="1" applyBorder="1" applyAlignment="1" applyProtection="1">
      <alignment horizontal="center" vertical="center"/>
      <protection locked="0"/>
    </xf>
    <xf numFmtId="0" fontId="15" fillId="0" borderId="0" xfId="6" applyFont="1" applyFill="1" applyBorder="1" applyAlignment="1" applyProtection="1">
      <alignment vertical="center"/>
      <protection locked="0"/>
    </xf>
    <xf numFmtId="3" fontId="11" fillId="0" borderId="0" xfId="2" applyNumberFormat="1" applyFont="1" applyBorder="1" applyAlignment="1" applyProtection="1">
      <alignment horizontal="center" vertical="center"/>
      <protection locked="0"/>
    </xf>
    <xf numFmtId="3" fontId="7" fillId="0" borderId="7" xfId="2" applyNumberFormat="1" applyFont="1" applyBorder="1" applyAlignment="1" applyProtection="1">
      <alignment horizontal="center" vertical="center"/>
      <protection locked="0"/>
    </xf>
    <xf numFmtId="3" fontId="7" fillId="0" borderId="8" xfId="2" applyNumberFormat="1" applyFont="1" applyBorder="1" applyAlignment="1" applyProtection="1">
      <alignment horizontal="center" vertical="center"/>
      <protection locked="0"/>
    </xf>
    <xf numFmtId="3" fontId="7" fillId="0" borderId="9" xfId="2" applyNumberFormat="1" applyFont="1" applyBorder="1" applyAlignment="1" applyProtection="1">
      <alignment horizontal="center" vertical="center"/>
      <protection locked="0"/>
    </xf>
    <xf numFmtId="3" fontId="15" fillId="0" borderId="0" xfId="6" applyNumberFormat="1" applyFont="1" applyFill="1" applyBorder="1" applyAlignment="1" applyProtection="1">
      <alignment horizontal="center" vertical="center"/>
      <protection locked="0"/>
    </xf>
    <xf numFmtId="0" fontId="15" fillId="0" borderId="0" xfId="6" applyFont="1" applyFill="1" applyBorder="1" applyAlignment="1" applyProtection="1">
      <alignment horizontal="center" vertical="center"/>
      <protection locked="0"/>
    </xf>
    <xf numFmtId="0" fontId="7" fillId="0" borderId="7" xfId="6" applyFont="1" applyFill="1" applyBorder="1" applyAlignment="1" applyProtection="1">
      <alignment horizontal="center" vertical="center"/>
      <protection locked="0"/>
    </xf>
    <xf numFmtId="3" fontId="7" fillId="0" borderId="8" xfId="6" applyNumberFormat="1" applyFont="1" applyFill="1" applyBorder="1" applyAlignment="1" applyProtection="1">
      <alignment horizontal="center" vertical="center"/>
      <protection locked="0"/>
    </xf>
    <xf numFmtId="0" fontId="7" fillId="0" borderId="9" xfId="6" applyFont="1" applyFill="1" applyBorder="1" applyAlignment="1" applyProtection="1">
      <alignment horizontal="center" vertical="center"/>
      <protection locked="0"/>
    </xf>
    <xf numFmtId="3" fontId="7" fillId="0" borderId="9" xfId="6" applyNumberFormat="1" applyFont="1" applyFill="1" applyBorder="1" applyAlignment="1" applyProtection="1">
      <alignment horizontal="center" vertical="center"/>
      <protection locked="0"/>
    </xf>
    <xf numFmtId="0" fontId="13" fillId="0" borderId="0" xfId="6" applyFont="1" applyAlignment="1" applyProtection="1">
      <alignment vertical="center"/>
      <protection locked="0"/>
    </xf>
    <xf numFmtId="0" fontId="7" fillId="0" borderId="0" xfId="6" applyFont="1" applyFill="1" applyBorder="1" applyAlignment="1" applyProtection="1">
      <alignment horizontal="left" vertical="center"/>
      <protection locked="0"/>
    </xf>
    <xf numFmtId="10" fontId="7" fillId="5" borderId="0" xfId="5" applyNumberFormat="1" applyFont="1" applyFill="1" applyBorder="1" applyAlignment="1" applyProtection="1">
      <alignment horizontal="center" vertical="center"/>
      <protection locked="0"/>
    </xf>
    <xf numFmtId="0" fontId="15" fillId="0" borderId="7" xfId="6" applyFont="1" applyFill="1" applyBorder="1" applyAlignment="1" applyProtection="1">
      <alignment horizontal="center" vertical="center"/>
      <protection locked="0"/>
    </xf>
    <xf numFmtId="3" fontId="15" fillId="0" borderId="8" xfId="6" applyNumberFormat="1" applyFont="1" applyFill="1" applyBorder="1" applyAlignment="1" applyProtection="1">
      <alignment horizontal="center" vertical="center"/>
      <protection locked="0"/>
    </xf>
    <xf numFmtId="0" fontId="15" fillId="0" borderId="9" xfId="6" applyFont="1" applyFill="1" applyBorder="1" applyAlignment="1" applyProtection="1">
      <alignment horizontal="center" vertical="center"/>
      <protection locked="0"/>
    </xf>
    <xf numFmtId="0" fontId="10" fillId="0" borderId="0" xfId="6" applyFont="1" applyAlignment="1" applyProtection="1">
      <alignment vertical="center"/>
      <protection locked="0"/>
    </xf>
    <xf numFmtId="10" fontId="7" fillId="0" borderId="0" xfId="5" applyNumberFormat="1" applyFont="1" applyFill="1" applyBorder="1" applyAlignment="1" applyProtection="1">
      <alignment horizontal="center" vertical="center"/>
      <protection locked="0"/>
    </xf>
    <xf numFmtId="3" fontId="15" fillId="0" borderId="9" xfId="6" applyNumberFormat="1" applyFont="1" applyFill="1" applyBorder="1" applyAlignment="1" applyProtection="1">
      <alignment horizontal="center" vertical="center"/>
      <protection locked="0"/>
    </xf>
    <xf numFmtId="0" fontId="15" fillId="14" borderId="0" xfId="6" applyFont="1" applyFill="1" applyBorder="1" applyAlignment="1" applyProtection="1">
      <alignment vertical="center"/>
      <protection locked="0"/>
    </xf>
    <xf numFmtId="3" fontId="15" fillId="14" borderId="0" xfId="4" applyNumberFormat="1" applyFont="1" applyFill="1" applyBorder="1" applyAlignment="1" applyProtection="1">
      <alignment horizontal="center" vertical="center"/>
      <protection locked="0"/>
    </xf>
    <xf numFmtId="44" fontId="15" fillId="14" borderId="0" xfId="4" applyFont="1" applyFill="1" applyBorder="1" applyAlignment="1" applyProtection="1">
      <alignment horizontal="center" vertical="center"/>
      <protection locked="0"/>
    </xf>
    <xf numFmtId="0" fontId="15" fillId="14" borderId="8" xfId="6" applyFont="1" applyFill="1" applyBorder="1" applyAlignment="1" applyProtection="1">
      <alignment horizontal="center" vertical="center"/>
      <protection locked="0"/>
    </xf>
    <xf numFmtId="3" fontId="15" fillId="14" borderId="7" xfId="6" applyNumberFormat="1" applyFont="1" applyFill="1" applyBorder="1" applyAlignment="1" applyProtection="1">
      <alignment horizontal="center" vertical="center"/>
      <protection locked="0"/>
    </xf>
    <xf numFmtId="3" fontId="15" fillId="14" borderId="8" xfId="6" applyNumberFormat="1" applyFont="1" applyFill="1" applyBorder="1" applyAlignment="1" applyProtection="1">
      <alignment horizontal="center" vertical="center"/>
      <protection locked="0"/>
    </xf>
    <xf numFmtId="3" fontId="15" fillId="14" borderId="9" xfId="6" applyNumberFormat="1" applyFont="1" applyFill="1" applyBorder="1" applyAlignment="1" applyProtection="1">
      <alignment horizontal="center" vertical="center"/>
      <protection locked="0"/>
    </xf>
    <xf numFmtId="49" fontId="7" fillId="0" borderId="0" xfId="6" applyNumberFormat="1" applyFont="1" applyFill="1" applyBorder="1" applyAlignment="1" applyProtection="1">
      <alignment horizontal="left" vertical="center"/>
      <protection locked="0"/>
    </xf>
    <xf numFmtId="0" fontId="7" fillId="0" borderId="0" xfId="6" applyFont="1" applyFill="1" applyBorder="1" applyAlignment="1" applyProtection="1">
      <alignment vertical="center"/>
      <protection locked="0"/>
    </xf>
    <xf numFmtId="3" fontId="7" fillId="0" borderId="0" xfId="6" applyNumberFormat="1" applyFont="1" applyFill="1" applyBorder="1" applyAlignment="1" applyProtection="1">
      <alignment horizontal="center" vertical="center"/>
      <protection locked="0"/>
    </xf>
    <xf numFmtId="0" fontId="7" fillId="0" borderId="8" xfId="2" applyFont="1" applyFill="1" applyBorder="1" applyAlignment="1" applyProtection="1">
      <alignment horizontal="center" vertical="center"/>
      <protection locked="0"/>
    </xf>
    <xf numFmtId="0" fontId="11" fillId="0" borderId="0" xfId="6" applyFont="1" applyBorder="1" applyAlignment="1" applyProtection="1">
      <alignment vertical="center"/>
      <protection locked="0"/>
    </xf>
    <xf numFmtId="0" fontId="7" fillId="5" borderId="0" xfId="6" applyFont="1" applyFill="1" applyBorder="1" applyAlignment="1" applyProtection="1">
      <alignment vertical="center"/>
      <protection locked="0"/>
    </xf>
    <xf numFmtId="3" fontId="7" fillId="2" borderId="0" xfId="6" applyNumberFormat="1" applyFont="1" applyFill="1" applyBorder="1" applyAlignment="1" applyProtection="1">
      <alignment horizontal="center" vertical="center"/>
      <protection locked="0"/>
    </xf>
    <xf numFmtId="9" fontId="7" fillId="2" borderId="0" xfId="5" applyFont="1" applyFill="1" applyBorder="1" applyAlignment="1" applyProtection="1">
      <alignment horizontal="center" vertical="center"/>
      <protection locked="0"/>
    </xf>
    <xf numFmtId="0" fontId="7" fillId="5" borderId="8" xfId="2" applyFont="1" applyFill="1" applyBorder="1" applyAlignment="1" applyProtection="1">
      <alignment horizontal="center" vertical="center"/>
      <protection locked="0"/>
    </xf>
    <xf numFmtId="0" fontId="10" fillId="0" borderId="0" xfId="2" applyFont="1" applyFill="1" applyAlignment="1" applyProtection="1">
      <alignment vertical="center"/>
      <protection locked="0"/>
    </xf>
    <xf numFmtId="0" fontId="11" fillId="0" borderId="0" xfId="6" applyFont="1" applyFill="1" applyBorder="1" applyAlignment="1" applyProtection="1">
      <alignment vertical="center"/>
      <protection locked="0"/>
    </xf>
    <xf numFmtId="3" fontId="11" fillId="0" borderId="0" xfId="6" applyNumberFormat="1" applyFont="1" applyBorder="1" applyAlignment="1" applyProtection="1">
      <alignment horizontal="center" vertical="center"/>
      <protection locked="0"/>
    </xf>
    <xf numFmtId="0" fontId="11" fillId="0" borderId="0" xfId="6" applyFont="1" applyBorder="1" applyAlignment="1" applyProtection="1">
      <alignment horizontal="center" vertical="center"/>
      <protection locked="0"/>
    </xf>
    <xf numFmtId="0" fontId="7" fillId="0" borderId="8" xfId="6" applyFont="1" applyBorder="1" applyAlignment="1" applyProtection="1">
      <alignment horizontal="center" vertical="center"/>
      <protection locked="0"/>
    </xf>
    <xf numFmtId="3" fontId="7" fillId="0" borderId="10" xfId="6" applyNumberFormat="1" applyFont="1" applyBorder="1" applyAlignment="1" applyProtection="1">
      <alignment horizontal="center" vertical="center"/>
      <protection locked="0"/>
    </xf>
    <xf numFmtId="3" fontId="15" fillId="0" borderId="11" xfId="6" applyNumberFormat="1" applyFont="1" applyBorder="1" applyAlignment="1" applyProtection="1">
      <alignment horizontal="center" vertical="center"/>
      <protection locked="0"/>
    </xf>
    <xf numFmtId="3" fontId="7" fillId="0" borderId="12" xfId="6" applyNumberFormat="1" applyFont="1" applyBorder="1" applyAlignment="1" applyProtection="1">
      <alignment horizontal="center" vertical="center"/>
      <protection locked="0"/>
    </xf>
    <xf numFmtId="0" fontId="15" fillId="6" borderId="0" xfId="2" applyFont="1" applyFill="1" applyAlignment="1" applyProtection="1">
      <alignment horizontal="center" vertical="center" wrapText="1"/>
      <protection locked="0"/>
    </xf>
    <xf numFmtId="0" fontId="7" fillId="6" borderId="0" xfId="2" applyFont="1" applyFill="1" applyAlignment="1" applyProtection="1">
      <alignment horizontal="center" vertical="center"/>
      <protection locked="0"/>
    </xf>
    <xf numFmtId="0" fontId="10" fillId="6" borderId="0" xfId="2" applyFont="1" applyFill="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3" fontId="15" fillId="8" borderId="0" xfId="2" applyNumberFormat="1" applyFont="1" applyFill="1" applyBorder="1" applyAlignment="1" applyProtection="1">
      <alignment horizontal="center" vertical="center" wrapText="1"/>
      <protection locked="0"/>
    </xf>
    <xf numFmtId="3" fontId="15" fillId="0" borderId="0" xfId="2" applyNumberFormat="1" applyFont="1" applyBorder="1" applyAlignment="1" applyProtection="1">
      <alignment horizontal="center" vertical="center"/>
      <protection locked="0"/>
    </xf>
    <xf numFmtId="3" fontId="7" fillId="0" borderId="7" xfId="2" applyNumberFormat="1" applyFont="1" applyFill="1" applyBorder="1" applyAlignment="1" applyProtection="1">
      <alignment horizontal="center" vertical="center"/>
      <protection locked="0"/>
    </xf>
    <xf numFmtId="3" fontId="15" fillId="14" borderId="0" xfId="6" applyNumberFormat="1" applyFont="1" applyFill="1" applyBorder="1" applyAlignment="1" applyProtection="1">
      <alignment horizontal="center" vertical="center"/>
      <protection locked="0"/>
    </xf>
    <xf numFmtId="3" fontId="15" fillId="0" borderId="0" xfId="6" applyNumberFormat="1" applyFont="1" applyBorder="1" applyAlignment="1" applyProtection="1">
      <alignment horizontal="center" vertical="center"/>
      <protection locked="0"/>
    </xf>
    <xf numFmtId="0" fontId="7" fillId="0" borderId="7" xfId="2" applyFont="1" applyFill="1" applyBorder="1" applyAlignment="1" applyProtection="1">
      <alignment horizontal="center" vertical="center"/>
    </xf>
    <xf numFmtId="0" fontId="7" fillId="5" borderId="0" xfId="2" applyFont="1" applyFill="1" applyAlignment="1" applyProtection="1">
      <alignment horizontal="center" vertical="center"/>
      <protection locked="0"/>
    </xf>
    <xf numFmtId="0" fontId="10" fillId="0" borderId="0" xfId="2" applyFont="1" applyFill="1" applyAlignment="1" applyProtection="1">
      <alignment vertical="center" wrapText="1"/>
      <protection locked="0"/>
    </xf>
    <xf numFmtId="0" fontId="7" fillId="0" borderId="0" xfId="2" applyFont="1" applyFill="1" applyBorder="1" applyAlignment="1" applyProtection="1">
      <alignment vertical="center" wrapText="1"/>
      <protection locked="0"/>
    </xf>
    <xf numFmtId="1" fontId="15" fillId="0" borderId="0" xfId="4" applyNumberFormat="1" applyFont="1" applyFill="1" applyBorder="1" applyAlignment="1" applyProtection="1">
      <alignment horizontal="center" vertical="center"/>
      <protection locked="0"/>
    </xf>
    <xf numFmtId="1" fontId="7" fillId="6" borderId="0" xfId="5" applyNumberFormat="1" applyFont="1" applyFill="1" applyBorder="1" applyAlignment="1" applyProtection="1">
      <alignment horizontal="center" vertical="center"/>
      <protection locked="0"/>
    </xf>
    <xf numFmtId="1" fontId="7" fillId="0" borderId="0" xfId="5" applyNumberFormat="1" applyFont="1" applyFill="1" applyBorder="1" applyAlignment="1" applyProtection="1">
      <alignment horizontal="center" vertical="center"/>
      <protection locked="0"/>
    </xf>
    <xf numFmtId="49" fontId="7" fillId="0" borderId="4" xfId="2" applyNumberFormat="1" applyFont="1" applyFill="1" applyBorder="1" applyAlignment="1" applyProtection="1">
      <alignment horizontal="left" vertical="center"/>
      <protection locked="0"/>
    </xf>
    <xf numFmtId="0" fontId="7" fillId="0" borderId="4" xfId="2" applyFont="1" applyFill="1" applyBorder="1" applyAlignment="1" applyProtection="1">
      <alignment vertical="center"/>
      <protection locked="0"/>
    </xf>
    <xf numFmtId="3" fontId="7" fillId="0" borderId="4" xfId="2" applyNumberFormat="1" applyFont="1" applyFill="1" applyBorder="1" applyAlignment="1" applyProtection="1">
      <alignment horizontal="center" vertical="center"/>
      <protection locked="0"/>
    </xf>
    <xf numFmtId="9" fontId="7" fillId="0" borderId="4" xfId="5" applyNumberFormat="1" applyFont="1" applyFill="1" applyBorder="1" applyAlignment="1" applyProtection="1">
      <alignment horizontal="center" vertical="center"/>
      <protection locked="0"/>
    </xf>
    <xf numFmtId="1" fontId="7" fillId="0" borderId="4" xfId="5" applyNumberFormat="1" applyFont="1" applyFill="1" applyBorder="1" applyAlignment="1" applyProtection="1">
      <alignment horizontal="center" vertical="center"/>
      <protection locked="0"/>
    </xf>
    <xf numFmtId="49" fontId="7" fillId="0" borderId="1" xfId="2" applyNumberFormat="1" applyFont="1" applyFill="1" applyBorder="1" applyAlignment="1" applyProtection="1">
      <alignment horizontal="left" vertical="center"/>
      <protection locked="0"/>
    </xf>
    <xf numFmtId="0" fontId="7" fillId="0" borderId="1" xfId="2" applyFont="1" applyFill="1" applyBorder="1" applyAlignment="1" applyProtection="1">
      <alignment vertical="center"/>
      <protection locked="0"/>
    </xf>
    <xf numFmtId="3" fontId="7" fillId="0" borderId="1" xfId="2" applyNumberFormat="1" applyFont="1" applyFill="1" applyBorder="1" applyAlignment="1" applyProtection="1">
      <alignment horizontal="center" vertical="center"/>
      <protection locked="0"/>
    </xf>
    <xf numFmtId="9" fontId="7" fillId="0" borderId="1" xfId="5" applyNumberFormat="1" applyFont="1" applyFill="1" applyBorder="1" applyAlignment="1" applyProtection="1">
      <alignment horizontal="center" vertical="center"/>
      <protection locked="0"/>
    </xf>
    <xf numFmtId="1" fontId="7" fillId="0" borderId="1" xfId="5" applyNumberFormat="1" applyFont="1" applyFill="1" applyBorder="1" applyAlignment="1" applyProtection="1">
      <alignment horizontal="center" vertical="center"/>
      <protection locked="0"/>
    </xf>
    <xf numFmtId="3" fontId="15" fillId="7" borderId="0" xfId="2" applyNumberFormat="1" applyFont="1" applyFill="1" applyBorder="1" applyAlignment="1" applyProtection="1">
      <alignment horizontal="center" vertical="center"/>
      <protection locked="0"/>
    </xf>
    <xf numFmtId="0" fontId="29" fillId="0" borderId="0" xfId="2" applyFont="1" applyFill="1" applyBorder="1" applyAlignment="1" applyProtection="1">
      <alignment horizontal="center" vertical="center" textRotation="90"/>
      <protection locked="0"/>
    </xf>
    <xf numFmtId="3" fontId="7" fillId="0" borderId="0" xfId="2" applyNumberFormat="1" applyFont="1" applyFill="1" applyBorder="1" applyAlignment="1" applyProtection="1">
      <alignment horizontal="center" vertical="center"/>
    </xf>
    <xf numFmtId="0" fontId="0" fillId="0" borderId="0" xfId="0" applyProtection="1"/>
    <xf numFmtId="1" fontId="0" fillId="0" borderId="0" xfId="0" applyNumberFormat="1" applyProtection="1"/>
    <xf numFmtId="0" fontId="0" fillId="0" borderId="0" xfId="0" applyFill="1" applyProtection="1"/>
    <xf numFmtId="1" fontId="0" fillId="0" borderId="0" xfId="0" applyNumberFormat="1" applyFill="1" applyProtection="1"/>
    <xf numFmtId="0" fontId="11" fillId="0" borderId="0" xfId="2" applyFont="1" applyBorder="1" applyAlignment="1" applyProtection="1">
      <alignment vertical="center"/>
    </xf>
    <xf numFmtId="0" fontId="11" fillId="0" borderId="0" xfId="2" applyFont="1" applyBorder="1" applyAlignment="1" applyProtection="1">
      <alignment horizontal="left" vertical="center"/>
    </xf>
    <xf numFmtId="0" fontId="11" fillId="0" borderId="0" xfId="2" applyFont="1" applyBorder="1" applyAlignment="1" applyProtection="1">
      <alignment horizontal="center" vertical="center"/>
    </xf>
    <xf numFmtId="0" fontId="7" fillId="0" borderId="0" xfId="2" applyFont="1" applyBorder="1" applyAlignment="1" applyProtection="1">
      <alignment horizontal="center" vertical="center"/>
    </xf>
    <xf numFmtId="3" fontId="7" fillId="0" borderId="0" xfId="2" applyNumberFormat="1" applyFont="1" applyBorder="1" applyAlignment="1" applyProtection="1">
      <alignment horizontal="center" vertical="center"/>
    </xf>
    <xf numFmtId="0" fontId="10" fillId="0" borderId="0" xfId="2" applyFont="1" applyAlignment="1" applyProtection="1">
      <alignment vertical="center"/>
    </xf>
    <xf numFmtId="0" fontId="11" fillId="6" borderId="2"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9" fillId="6" borderId="2" xfId="0" applyFont="1" applyFill="1" applyBorder="1" applyAlignment="1" applyProtection="1">
      <alignment vertical="center"/>
    </xf>
    <xf numFmtId="0" fontId="11" fillId="0" borderId="0"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vertical="center"/>
    </xf>
    <xf numFmtId="0" fontId="11" fillId="0" borderId="0" xfId="2" applyFont="1" applyAlignment="1" applyProtection="1">
      <alignment vertical="center"/>
    </xf>
    <xf numFmtId="0" fontId="11" fillId="0" borderId="0" xfId="2" applyFont="1" applyAlignment="1" applyProtection="1">
      <alignment horizontal="left" vertical="center"/>
    </xf>
    <xf numFmtId="0" fontId="13" fillId="0" borderId="0" xfId="2" applyFont="1" applyBorder="1" applyAlignment="1" applyProtection="1">
      <alignment horizontal="right" vertical="center"/>
    </xf>
    <xf numFmtId="0" fontId="14" fillId="0" borderId="0" xfId="2"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15" fillId="10" borderId="0" xfId="2" applyFont="1" applyFill="1" applyAlignment="1" applyProtection="1">
      <alignment horizontal="center" vertical="center"/>
    </xf>
    <xf numFmtId="0" fontId="15" fillId="0" borderId="0" xfId="2" applyFont="1" applyAlignment="1" applyProtection="1">
      <alignment horizontal="center" vertical="center"/>
    </xf>
    <xf numFmtId="0" fontId="12" fillId="0" borderId="0" xfId="2" applyFont="1" applyAlignment="1" applyProtection="1">
      <alignment horizontal="center" vertical="center"/>
    </xf>
    <xf numFmtId="0" fontId="15" fillId="0" borderId="0" xfId="2" applyFont="1" applyBorder="1" applyAlignment="1" applyProtection="1">
      <alignment vertical="center"/>
    </xf>
    <xf numFmtId="3" fontId="7" fillId="0" borderId="0" xfId="4" applyNumberFormat="1" applyFont="1" applyFill="1" applyBorder="1" applyAlignment="1" applyProtection="1">
      <alignment horizontal="center" vertical="center"/>
    </xf>
    <xf numFmtId="3" fontId="15" fillId="0" borderId="0" xfId="2" applyNumberFormat="1" applyFont="1" applyAlignment="1" applyProtection="1">
      <alignment horizontal="center" vertical="center"/>
    </xf>
    <xf numFmtId="0" fontId="16" fillId="0" borderId="0" xfId="2" applyFont="1" applyAlignment="1" applyProtection="1">
      <alignment vertical="center"/>
    </xf>
    <xf numFmtId="3" fontId="7" fillId="0" borderId="0" xfId="3" applyNumberFormat="1" applyFont="1" applyFill="1" applyBorder="1" applyAlignment="1" applyProtection="1">
      <alignment horizontal="center" vertical="center"/>
    </xf>
    <xf numFmtId="0" fontId="15" fillId="11" borderId="0" xfId="2" applyFont="1" applyFill="1" applyBorder="1" applyAlignment="1" applyProtection="1">
      <alignment vertical="center"/>
    </xf>
    <xf numFmtId="3" fontId="15" fillId="11" borderId="0" xfId="2" applyNumberFormat="1" applyFont="1" applyFill="1" applyAlignment="1" applyProtection="1">
      <alignment horizontal="center" vertical="center"/>
    </xf>
    <xf numFmtId="3" fontId="24" fillId="0" borderId="0" xfId="2" applyNumberFormat="1" applyFont="1" applyBorder="1" applyAlignment="1" applyProtection="1">
      <alignment horizontal="left" vertical="center"/>
    </xf>
    <xf numFmtId="3" fontId="7" fillId="0" borderId="0" xfId="3" applyNumberFormat="1" applyFont="1" applyBorder="1" applyAlignment="1" applyProtection="1">
      <alignment horizontal="right" vertical="center"/>
    </xf>
    <xf numFmtId="3" fontId="7" fillId="0" borderId="0" xfId="3" applyNumberFormat="1" applyFont="1" applyBorder="1" applyAlignment="1" applyProtection="1">
      <alignment horizontal="center" vertical="center"/>
    </xf>
    <xf numFmtId="3" fontId="15" fillId="0" borderId="0" xfId="2" applyNumberFormat="1" applyFont="1" applyAlignment="1" applyProtection="1">
      <alignment vertical="center"/>
    </xf>
    <xf numFmtId="0" fontId="22" fillId="0" borderId="0" xfId="2" applyFont="1" applyFill="1" applyBorder="1" applyAlignment="1" applyProtection="1">
      <alignment horizontal="left" vertical="center"/>
    </xf>
    <xf numFmtId="0" fontId="15" fillId="0" borderId="0" xfId="2" applyFont="1" applyFill="1" applyBorder="1" applyAlignment="1" applyProtection="1">
      <alignment horizontal="left" vertical="center"/>
    </xf>
    <xf numFmtId="0" fontId="7" fillId="0" borderId="0" xfId="2" applyFont="1" applyFill="1" applyBorder="1" applyAlignment="1" applyProtection="1">
      <alignment horizontal="left" vertical="center"/>
    </xf>
    <xf numFmtId="0" fontId="7" fillId="0" borderId="0" xfId="2" applyFont="1" applyFill="1" applyBorder="1" applyAlignment="1" applyProtection="1">
      <alignment horizontal="center" vertical="center"/>
    </xf>
    <xf numFmtId="0" fontId="15" fillId="0" borderId="0" xfId="2" applyFont="1" applyFill="1" applyBorder="1" applyAlignment="1" applyProtection="1">
      <alignment vertical="center"/>
    </xf>
    <xf numFmtId="44" fontId="17" fillId="0" borderId="0" xfId="4" applyFont="1" applyFill="1" applyBorder="1" applyAlignment="1" applyProtection="1">
      <alignment horizontal="left" vertical="center"/>
    </xf>
    <xf numFmtId="44" fontId="15" fillId="0" borderId="0" xfId="4" applyFont="1" applyFill="1" applyBorder="1" applyAlignment="1" applyProtection="1">
      <alignment horizontal="center" vertical="center"/>
    </xf>
    <xf numFmtId="0" fontId="15" fillId="0" borderId="7" xfId="2" applyFont="1" applyBorder="1" applyAlignment="1" applyProtection="1">
      <alignment horizontal="center" vertical="center"/>
    </xf>
    <xf numFmtId="3" fontId="15" fillId="0" borderId="8" xfId="2" applyNumberFormat="1" applyFont="1" applyBorder="1" applyAlignment="1" applyProtection="1">
      <alignment horizontal="center" vertical="center"/>
    </xf>
    <xf numFmtId="0" fontId="15" fillId="0" borderId="13" xfId="2" applyFont="1" applyBorder="1" applyAlignment="1" applyProtection="1">
      <alignment horizontal="center" vertical="center"/>
    </xf>
    <xf numFmtId="3" fontId="15" fillId="0" borderId="13" xfId="2" applyNumberFormat="1" applyFont="1" applyBorder="1" applyAlignment="1" applyProtection="1">
      <alignment horizontal="center" vertical="center"/>
    </xf>
    <xf numFmtId="49" fontId="7" fillId="0" borderId="0" xfId="2" applyNumberFormat="1" applyFont="1" applyFill="1" applyBorder="1" applyAlignment="1" applyProtection="1">
      <alignment horizontal="center" vertical="center"/>
    </xf>
    <xf numFmtId="0" fontId="15" fillId="0" borderId="0" xfId="2" applyFont="1" applyFill="1" applyBorder="1" applyAlignment="1" applyProtection="1">
      <alignment horizontal="center" vertical="center"/>
    </xf>
    <xf numFmtId="9" fontId="15" fillId="0" borderId="0" xfId="5" applyFont="1" applyFill="1" applyBorder="1" applyAlignment="1" applyProtection="1">
      <alignment horizontal="center" vertical="center"/>
    </xf>
    <xf numFmtId="3" fontId="7" fillId="0" borderId="8" xfId="2" applyNumberFormat="1" applyFont="1" applyFill="1" applyBorder="1" applyAlignment="1" applyProtection="1">
      <alignment horizontal="center" vertical="center"/>
    </xf>
    <xf numFmtId="0" fontId="7" fillId="0" borderId="9" xfId="2" applyFont="1" applyFill="1" applyBorder="1" applyAlignment="1" applyProtection="1">
      <alignment horizontal="center" vertical="center"/>
    </xf>
    <xf numFmtId="3" fontId="7" fillId="0" borderId="9" xfId="2" applyNumberFormat="1" applyFont="1" applyFill="1" applyBorder="1" applyAlignment="1" applyProtection="1">
      <alignment horizontal="center" vertical="center"/>
    </xf>
    <xf numFmtId="49" fontId="7" fillId="6" borderId="0" xfId="2" applyNumberFormat="1" applyFont="1" applyFill="1" applyBorder="1" applyAlignment="1" applyProtection="1">
      <alignment horizontal="center" vertical="center"/>
    </xf>
    <xf numFmtId="0" fontId="7" fillId="6" borderId="0" xfId="2" applyFont="1" applyFill="1" applyBorder="1" applyAlignment="1" applyProtection="1">
      <alignment horizontal="left" vertical="center"/>
    </xf>
    <xf numFmtId="3" fontId="18" fillId="6" borderId="0" xfId="3" applyNumberFormat="1" applyFont="1" applyFill="1" applyBorder="1" applyAlignment="1" applyProtection="1">
      <alignment horizontal="center" vertical="center"/>
    </xf>
    <xf numFmtId="9" fontId="18" fillId="6" borderId="0" xfId="5" applyFont="1" applyFill="1" applyBorder="1" applyAlignment="1" applyProtection="1">
      <alignment horizontal="center" vertical="center"/>
    </xf>
    <xf numFmtId="37" fontId="18" fillId="6" borderId="8" xfId="3" applyNumberFormat="1" applyFont="1" applyFill="1" applyBorder="1" applyAlignment="1" applyProtection="1">
      <alignment horizontal="center" vertical="center"/>
    </xf>
    <xf numFmtId="37" fontId="18" fillId="6" borderId="0" xfId="3" applyNumberFormat="1" applyFont="1" applyFill="1" applyBorder="1" applyAlignment="1" applyProtection="1">
      <alignment horizontal="center" vertical="center"/>
    </xf>
    <xf numFmtId="0" fontId="7" fillId="5" borderId="0" xfId="2" applyFont="1" applyFill="1" applyBorder="1" applyAlignment="1" applyProtection="1">
      <alignment horizontal="left" vertical="center"/>
    </xf>
    <xf numFmtId="3" fontId="18" fillId="2" borderId="0" xfId="3" applyNumberFormat="1" applyFont="1" applyFill="1" applyBorder="1" applyAlignment="1" applyProtection="1">
      <alignment horizontal="center" vertical="center"/>
    </xf>
    <xf numFmtId="9" fontId="18" fillId="2" borderId="0" xfId="5" applyFont="1" applyFill="1" applyBorder="1" applyAlignment="1" applyProtection="1">
      <alignment horizontal="center" vertical="center"/>
    </xf>
    <xf numFmtId="0" fontId="7" fillId="5" borderId="0" xfId="2" applyFont="1" applyFill="1" applyBorder="1" applyAlignment="1" applyProtection="1">
      <alignment horizontal="center" vertical="center"/>
    </xf>
    <xf numFmtId="0" fontId="7" fillId="2" borderId="7" xfId="2" applyFont="1" applyFill="1" applyBorder="1" applyAlignment="1" applyProtection="1">
      <alignment horizontal="center" vertical="center"/>
    </xf>
    <xf numFmtId="0" fontId="7" fillId="2" borderId="9" xfId="2" applyFont="1" applyFill="1" applyBorder="1" applyAlignment="1" applyProtection="1">
      <alignment horizontal="center" vertical="center"/>
    </xf>
    <xf numFmtId="3" fontId="18" fillId="0" borderId="0" xfId="3" applyNumberFormat="1" applyFont="1" applyFill="1" applyBorder="1" applyAlignment="1" applyProtection="1">
      <alignment horizontal="center" vertical="center"/>
    </xf>
    <xf numFmtId="9" fontId="18" fillId="0" borderId="0" xfId="5" applyFont="1" applyFill="1" applyBorder="1" applyAlignment="1" applyProtection="1">
      <alignment horizontal="center" vertical="center"/>
    </xf>
    <xf numFmtId="3" fontId="19"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vertical="center"/>
    </xf>
    <xf numFmtId="3" fontId="7" fillId="0" borderId="0" xfId="0" applyNumberFormat="1" applyFont="1" applyFill="1" applyBorder="1" applyAlignment="1" applyProtection="1">
      <alignment horizontal="center" vertical="center"/>
    </xf>
    <xf numFmtId="9" fontId="7" fillId="2" borderId="0" xfId="1" applyFont="1" applyFill="1" applyBorder="1" applyAlignment="1" applyProtection="1">
      <alignment horizontal="center" vertical="center"/>
    </xf>
    <xf numFmtId="0" fontId="7" fillId="0" borderId="0" xfId="2" applyFont="1" applyFill="1" applyBorder="1" applyAlignment="1" applyProtection="1">
      <alignment vertical="center"/>
    </xf>
    <xf numFmtId="9" fontId="7" fillId="0" borderId="0" xfId="1" applyFont="1" applyFill="1" applyBorder="1" applyAlignment="1" applyProtection="1">
      <alignment horizontal="center" vertical="center"/>
    </xf>
    <xf numFmtId="3" fontId="15" fillId="0" borderId="8" xfId="2" applyNumberFormat="1" applyFont="1" applyFill="1" applyBorder="1" applyAlignment="1" applyProtection="1">
      <alignment horizontal="center" vertical="center"/>
    </xf>
    <xf numFmtId="0" fontId="15" fillId="0" borderId="9" xfId="2" applyFont="1" applyFill="1" applyBorder="1" applyAlignment="1" applyProtection="1">
      <alignment horizontal="center" vertical="center"/>
    </xf>
    <xf numFmtId="3" fontId="15" fillId="0" borderId="9" xfId="2" applyNumberFormat="1" applyFont="1" applyFill="1" applyBorder="1" applyAlignment="1" applyProtection="1">
      <alignment horizontal="center" vertical="center"/>
    </xf>
    <xf numFmtId="9" fontId="7" fillId="0" borderId="0" xfId="5" applyFont="1" applyFill="1" applyBorder="1" applyAlignment="1" applyProtection="1">
      <alignment horizontal="center" vertical="center"/>
    </xf>
    <xf numFmtId="3" fontId="15" fillId="0" borderId="0" xfId="4" applyNumberFormat="1" applyFont="1" applyFill="1" applyBorder="1" applyAlignment="1" applyProtection="1">
      <alignment horizontal="center" vertical="center"/>
    </xf>
    <xf numFmtId="49" fontId="7" fillId="6" borderId="0" xfId="2" applyNumberFormat="1" applyFont="1" applyFill="1" applyBorder="1" applyAlignment="1" applyProtection="1">
      <alignment horizontal="left" vertical="center"/>
    </xf>
    <xf numFmtId="0" fontId="7" fillId="6" borderId="0" xfId="2" applyFont="1" applyFill="1" applyBorder="1" applyAlignment="1" applyProtection="1">
      <alignment vertical="center"/>
    </xf>
    <xf numFmtId="3" fontId="7" fillId="6" borderId="0" xfId="2" applyNumberFormat="1" applyFont="1" applyFill="1" applyBorder="1" applyAlignment="1" applyProtection="1">
      <alignment horizontal="center" vertical="center"/>
    </xf>
    <xf numFmtId="9" fontId="7" fillId="6" borderId="0" xfId="5" applyNumberFormat="1" applyFont="1" applyFill="1" applyBorder="1" applyAlignment="1" applyProtection="1">
      <alignment horizontal="center" vertical="center"/>
    </xf>
    <xf numFmtId="0" fontId="7" fillId="6" borderId="0" xfId="2" applyFont="1" applyFill="1" applyBorder="1" applyAlignment="1" applyProtection="1">
      <alignment horizontal="center" vertical="center"/>
    </xf>
    <xf numFmtId="0" fontId="7" fillId="6" borderId="7" xfId="2" applyFont="1" applyFill="1" applyBorder="1" applyAlignment="1" applyProtection="1">
      <alignment horizontal="center" vertical="center"/>
    </xf>
    <xf numFmtId="0" fontId="7" fillId="5" borderId="0" xfId="2" applyFont="1" applyFill="1" applyAlignment="1" applyProtection="1">
      <alignment vertical="center"/>
    </xf>
    <xf numFmtId="3" fontId="7" fillId="5" borderId="0" xfId="2" applyNumberFormat="1" applyFont="1" applyFill="1" applyBorder="1" applyAlignment="1" applyProtection="1">
      <alignment horizontal="center" vertical="center"/>
    </xf>
    <xf numFmtId="9" fontId="7" fillId="5" borderId="0" xfId="5" applyFont="1" applyFill="1" applyBorder="1" applyAlignment="1" applyProtection="1">
      <alignment horizontal="center" vertical="center"/>
    </xf>
    <xf numFmtId="0" fontId="7" fillId="5" borderId="7" xfId="2" applyFont="1" applyFill="1" applyBorder="1" applyAlignment="1" applyProtection="1">
      <alignment horizontal="center" vertical="center"/>
    </xf>
    <xf numFmtId="0" fontId="7" fillId="5" borderId="9" xfId="2" applyFont="1" applyFill="1" applyBorder="1" applyAlignment="1" applyProtection="1">
      <alignment horizontal="center" vertical="center"/>
    </xf>
    <xf numFmtId="3" fontId="15" fillId="0" borderId="0" xfId="2" applyNumberFormat="1" applyFont="1" applyFill="1" applyBorder="1" applyAlignment="1" applyProtection="1">
      <alignment horizontal="center" vertical="center"/>
    </xf>
    <xf numFmtId="9" fontId="15" fillId="0" borderId="0" xfId="5" applyNumberFormat="1" applyFont="1" applyFill="1" applyBorder="1" applyAlignment="1" applyProtection="1">
      <alignment horizontal="center" vertical="center"/>
    </xf>
    <xf numFmtId="0" fontId="15" fillId="0" borderId="7" xfId="2" applyFont="1" applyFill="1" applyBorder="1" applyAlignment="1" applyProtection="1">
      <alignment horizontal="center" vertical="center"/>
    </xf>
    <xf numFmtId="0" fontId="13" fillId="0" borderId="0" xfId="2" applyFont="1" applyAlignment="1" applyProtection="1">
      <alignment vertical="center"/>
    </xf>
    <xf numFmtId="49" fontId="15" fillId="0" borderId="0" xfId="2" applyNumberFormat="1" applyFont="1" applyFill="1" applyBorder="1" applyAlignment="1" applyProtection="1">
      <alignment vertical="center"/>
    </xf>
    <xf numFmtId="49" fontId="15" fillId="0" borderId="0" xfId="2" applyNumberFormat="1" applyFont="1" applyFill="1" applyBorder="1" applyAlignment="1" applyProtection="1">
      <alignment horizontal="center" vertical="center"/>
    </xf>
    <xf numFmtId="49" fontId="15" fillId="0" borderId="7" xfId="2" applyNumberFormat="1" applyFont="1" applyFill="1" applyBorder="1" applyAlignment="1" applyProtection="1">
      <alignment horizontal="center" vertical="center"/>
    </xf>
    <xf numFmtId="49" fontId="15" fillId="0" borderId="9" xfId="2" applyNumberFormat="1" applyFont="1" applyFill="1" applyBorder="1" applyAlignment="1" applyProtection="1">
      <alignment horizontal="center" vertical="center"/>
    </xf>
    <xf numFmtId="49" fontId="7" fillId="0" borderId="0" xfId="2" applyNumberFormat="1" applyFont="1" applyFill="1" applyBorder="1" applyAlignment="1" applyProtection="1">
      <alignment horizontal="left" vertical="center"/>
    </xf>
    <xf numFmtId="9" fontId="7" fillId="5" borderId="0" xfId="5" applyNumberFormat="1" applyFont="1" applyFill="1" applyBorder="1" applyAlignment="1" applyProtection="1">
      <alignment horizontal="center" vertical="center"/>
    </xf>
    <xf numFmtId="0" fontId="7" fillId="0" borderId="0" xfId="2" applyFont="1" applyFill="1" applyAlignment="1" applyProtection="1">
      <alignment vertical="center"/>
    </xf>
    <xf numFmtId="9" fontId="7" fillId="0" borderId="0" xfId="5" applyNumberFormat="1" applyFont="1" applyFill="1" applyBorder="1" applyAlignment="1" applyProtection="1">
      <alignment horizontal="center" vertical="center"/>
    </xf>
    <xf numFmtId="0" fontId="7" fillId="0" borderId="0" xfId="2" applyFont="1" applyFill="1" applyBorder="1" applyAlignment="1" applyProtection="1">
      <alignment horizontal="center" vertical="center" wrapText="1"/>
    </xf>
    <xf numFmtId="3" fontId="7" fillId="2" borderId="0" xfId="2" applyNumberFormat="1" applyFont="1" applyFill="1" applyBorder="1" applyAlignment="1" applyProtection="1">
      <alignment horizontal="center" vertical="center"/>
    </xf>
    <xf numFmtId="9" fontId="7" fillId="2" borderId="0" xfId="5" applyNumberFormat="1" applyFont="1" applyFill="1" applyBorder="1" applyAlignment="1" applyProtection="1">
      <alignment horizontal="center" vertical="center"/>
    </xf>
    <xf numFmtId="3" fontId="7" fillId="4" borderId="0" xfId="2" applyNumberFormat="1" applyFont="1" applyFill="1" applyBorder="1" applyAlignment="1" applyProtection="1">
      <alignment horizontal="center" vertical="center"/>
    </xf>
    <xf numFmtId="0" fontId="15" fillId="0" borderId="0" xfId="6" applyFont="1" applyFill="1" applyBorder="1" applyAlignment="1" applyProtection="1">
      <alignment vertical="center"/>
    </xf>
    <xf numFmtId="0" fontId="7" fillId="5" borderId="0" xfId="2" applyFont="1" applyFill="1" applyBorder="1" applyAlignment="1" applyProtection="1">
      <alignment vertical="center"/>
    </xf>
    <xf numFmtId="3" fontId="11" fillId="0" borderId="0" xfId="2" applyNumberFormat="1" applyFont="1" applyBorder="1" applyAlignment="1" applyProtection="1">
      <alignment horizontal="center" vertical="center"/>
    </xf>
    <xf numFmtId="3" fontId="7" fillId="0" borderId="7" xfId="2" applyNumberFormat="1" applyFont="1" applyBorder="1" applyAlignment="1" applyProtection="1">
      <alignment horizontal="center" vertical="center"/>
    </xf>
    <xf numFmtId="3" fontId="7" fillId="0" borderId="8" xfId="2" applyNumberFormat="1" applyFont="1" applyBorder="1" applyAlignment="1" applyProtection="1">
      <alignment horizontal="center" vertical="center"/>
    </xf>
    <xf numFmtId="3" fontId="7" fillId="0" borderId="9" xfId="2" applyNumberFormat="1" applyFont="1" applyBorder="1" applyAlignment="1" applyProtection="1">
      <alignment horizontal="center" vertical="center"/>
    </xf>
    <xf numFmtId="3" fontId="15" fillId="0" borderId="0" xfId="6" applyNumberFormat="1" applyFont="1" applyFill="1" applyBorder="1" applyAlignment="1" applyProtection="1">
      <alignment horizontal="center" vertical="center"/>
    </xf>
    <xf numFmtId="0" fontId="15" fillId="0" borderId="0" xfId="6" applyFont="1" applyFill="1" applyBorder="1" applyAlignment="1" applyProtection="1">
      <alignment horizontal="center" vertical="center"/>
    </xf>
    <xf numFmtId="0" fontId="7" fillId="0" borderId="7" xfId="6" applyFont="1" applyFill="1" applyBorder="1" applyAlignment="1" applyProtection="1">
      <alignment horizontal="center" vertical="center"/>
    </xf>
    <xf numFmtId="3" fontId="7" fillId="0" borderId="8" xfId="6" applyNumberFormat="1" applyFont="1" applyFill="1" applyBorder="1" applyAlignment="1" applyProtection="1">
      <alignment horizontal="center" vertical="center"/>
    </xf>
    <xf numFmtId="0" fontId="7" fillId="0" borderId="9" xfId="6" applyFont="1" applyFill="1" applyBorder="1" applyAlignment="1" applyProtection="1">
      <alignment horizontal="center" vertical="center"/>
    </xf>
    <xf numFmtId="3" fontId="7" fillId="0" borderId="9" xfId="6" applyNumberFormat="1" applyFont="1" applyFill="1" applyBorder="1" applyAlignment="1" applyProtection="1">
      <alignment horizontal="center" vertical="center"/>
    </xf>
    <xf numFmtId="0" fontId="13" fillId="0" borderId="0" xfId="6" applyFont="1" applyAlignment="1" applyProtection="1">
      <alignment vertical="center"/>
    </xf>
    <xf numFmtId="0" fontId="7" fillId="0" borderId="0" xfId="6" applyFont="1" applyFill="1" applyBorder="1" applyAlignment="1" applyProtection="1">
      <alignment horizontal="left" vertical="center"/>
    </xf>
    <xf numFmtId="10" fontId="7" fillId="5" borderId="0" xfId="5" applyNumberFormat="1" applyFont="1" applyFill="1" applyBorder="1" applyAlignment="1" applyProtection="1">
      <alignment horizontal="center" vertical="center"/>
    </xf>
    <xf numFmtId="0" fontId="15" fillId="0" borderId="7" xfId="6" applyFont="1" applyFill="1" applyBorder="1" applyAlignment="1" applyProtection="1">
      <alignment horizontal="center" vertical="center"/>
    </xf>
    <xf numFmtId="3" fontId="15" fillId="0" borderId="8" xfId="6" applyNumberFormat="1" applyFont="1" applyFill="1" applyBorder="1" applyAlignment="1" applyProtection="1">
      <alignment horizontal="center" vertical="center"/>
    </xf>
    <xf numFmtId="0" fontId="15" fillId="0" borderId="9" xfId="6" applyFont="1" applyFill="1" applyBorder="1" applyAlignment="1" applyProtection="1">
      <alignment horizontal="center" vertical="center"/>
    </xf>
    <xf numFmtId="0" fontId="10" fillId="0" borderId="0" xfId="6" applyFont="1" applyAlignment="1" applyProtection="1">
      <alignment vertical="center"/>
    </xf>
    <xf numFmtId="10" fontId="7" fillId="0" borderId="0" xfId="5" applyNumberFormat="1" applyFont="1" applyFill="1" applyBorder="1" applyAlignment="1" applyProtection="1">
      <alignment horizontal="center" vertical="center"/>
    </xf>
    <xf numFmtId="3" fontId="15" fillId="0" borderId="9" xfId="6" applyNumberFormat="1" applyFont="1" applyFill="1" applyBorder="1" applyAlignment="1" applyProtection="1">
      <alignment horizontal="center" vertical="center"/>
    </xf>
    <xf numFmtId="0" fontId="15" fillId="14" borderId="0" xfId="6" applyFont="1" applyFill="1" applyBorder="1" applyAlignment="1" applyProtection="1">
      <alignment vertical="center"/>
    </xf>
    <xf numFmtId="3" fontId="15" fillId="14" borderId="0" xfId="4" applyNumberFormat="1" applyFont="1" applyFill="1" applyBorder="1" applyAlignment="1" applyProtection="1">
      <alignment horizontal="center" vertical="center"/>
    </xf>
    <xf numFmtId="44" fontId="15" fillId="14" borderId="0" xfId="4" applyFont="1" applyFill="1" applyBorder="1" applyAlignment="1" applyProtection="1">
      <alignment horizontal="center" vertical="center"/>
    </xf>
    <xf numFmtId="0" fontId="15" fillId="14" borderId="8" xfId="6" applyFont="1" applyFill="1" applyBorder="1" applyAlignment="1" applyProtection="1">
      <alignment horizontal="center" vertical="center"/>
    </xf>
    <xf numFmtId="3" fontId="15" fillId="14" borderId="7" xfId="6" applyNumberFormat="1" applyFont="1" applyFill="1" applyBorder="1" applyAlignment="1" applyProtection="1">
      <alignment horizontal="center" vertical="center"/>
    </xf>
    <xf numFmtId="3" fontId="15" fillId="14" borderId="8" xfId="6" applyNumberFormat="1" applyFont="1" applyFill="1" applyBorder="1" applyAlignment="1" applyProtection="1">
      <alignment horizontal="center" vertical="center"/>
    </xf>
    <xf numFmtId="3" fontId="15" fillId="14" borderId="9" xfId="6" applyNumberFormat="1" applyFont="1" applyFill="1" applyBorder="1" applyAlignment="1" applyProtection="1">
      <alignment horizontal="center" vertical="center"/>
    </xf>
    <xf numFmtId="49" fontId="7" fillId="0" borderId="0" xfId="6" applyNumberFormat="1" applyFont="1" applyFill="1" applyBorder="1" applyAlignment="1" applyProtection="1">
      <alignment horizontal="left" vertical="center"/>
    </xf>
    <xf numFmtId="0" fontId="7" fillId="0" borderId="0" xfId="6" applyFont="1" applyFill="1" applyBorder="1" applyAlignment="1" applyProtection="1">
      <alignment vertical="center"/>
    </xf>
    <xf numFmtId="3" fontId="7" fillId="0" borderId="0" xfId="6" applyNumberFormat="1" applyFont="1" applyFill="1" applyBorder="1" applyAlignment="1" applyProtection="1">
      <alignment horizontal="center" vertical="center"/>
    </xf>
    <xf numFmtId="0" fontId="7" fillId="0" borderId="8" xfId="2" applyFont="1" applyFill="1" applyBorder="1" applyAlignment="1" applyProtection="1">
      <alignment horizontal="center" vertical="center"/>
    </xf>
    <xf numFmtId="0" fontId="11" fillId="0" borderId="0" xfId="6" applyFont="1" applyBorder="1" applyAlignment="1" applyProtection="1">
      <alignment vertical="center"/>
    </xf>
    <xf numFmtId="0" fontId="7" fillId="5" borderId="0" xfId="6" applyFont="1" applyFill="1" applyBorder="1" applyAlignment="1" applyProtection="1">
      <alignment vertical="center"/>
    </xf>
    <xf numFmtId="3" fontId="7" fillId="2" borderId="0" xfId="6" applyNumberFormat="1" applyFont="1" applyFill="1" applyBorder="1" applyAlignment="1" applyProtection="1">
      <alignment horizontal="center" vertical="center"/>
    </xf>
    <xf numFmtId="9" fontId="7" fillId="2" borderId="0" xfId="5" applyFont="1" applyFill="1" applyBorder="1" applyAlignment="1" applyProtection="1">
      <alignment horizontal="center" vertical="center"/>
    </xf>
    <xf numFmtId="0" fontId="7" fillId="5" borderId="8" xfId="2" applyFont="1" applyFill="1" applyBorder="1" applyAlignment="1" applyProtection="1">
      <alignment horizontal="center" vertical="center"/>
    </xf>
    <xf numFmtId="3" fontId="7" fillId="6" borderId="0" xfId="6" applyNumberFormat="1" applyFont="1" applyFill="1" applyBorder="1" applyAlignment="1" applyProtection="1">
      <alignment horizontal="center" vertical="center"/>
    </xf>
    <xf numFmtId="9" fontId="7" fillId="6" borderId="0" xfId="5" applyFont="1" applyFill="1" applyBorder="1" applyAlignment="1" applyProtection="1">
      <alignment horizontal="center" vertical="center"/>
    </xf>
    <xf numFmtId="0" fontId="7" fillId="6" borderId="8" xfId="2" applyFont="1" applyFill="1" applyBorder="1" applyAlignment="1" applyProtection="1">
      <alignment horizontal="center" vertical="center"/>
    </xf>
    <xf numFmtId="3" fontId="7" fillId="5" borderId="0" xfId="6" applyNumberFormat="1" applyFont="1" applyFill="1" applyBorder="1" applyAlignment="1" applyProtection="1">
      <alignment horizontal="center" vertical="center"/>
    </xf>
    <xf numFmtId="0" fontId="11" fillId="0" borderId="0" xfId="6" applyFont="1" applyFill="1" applyBorder="1" applyAlignment="1" applyProtection="1">
      <alignment vertical="center"/>
    </xf>
    <xf numFmtId="3" fontId="11" fillId="0" borderId="0" xfId="6" applyNumberFormat="1" applyFont="1" applyBorder="1" applyAlignment="1" applyProtection="1">
      <alignment horizontal="center" vertical="center"/>
    </xf>
    <xf numFmtId="0" fontId="11" fillId="0" borderId="0" xfId="6" applyFont="1" applyBorder="1" applyAlignment="1" applyProtection="1">
      <alignment horizontal="center" vertical="center"/>
    </xf>
    <xf numFmtId="0" fontId="7" fillId="0" borderId="8" xfId="6" applyFont="1" applyBorder="1" applyAlignment="1" applyProtection="1">
      <alignment horizontal="center" vertical="center"/>
    </xf>
    <xf numFmtId="3" fontId="7" fillId="0" borderId="10" xfId="6" applyNumberFormat="1" applyFont="1" applyBorder="1" applyAlignment="1" applyProtection="1">
      <alignment horizontal="center" vertical="center"/>
    </xf>
    <xf numFmtId="3" fontId="15" fillId="0" borderId="11" xfId="6" applyNumberFormat="1" applyFont="1" applyBorder="1" applyAlignment="1" applyProtection="1">
      <alignment horizontal="center" vertical="center"/>
    </xf>
    <xf numFmtId="3" fontId="15" fillId="0" borderId="12" xfId="6" applyNumberFormat="1" applyFont="1" applyBorder="1" applyAlignment="1" applyProtection="1">
      <alignment horizontal="center" vertical="center"/>
    </xf>
    <xf numFmtId="3" fontId="15" fillId="15" borderId="6" xfId="2" applyNumberFormat="1" applyFont="1" applyFill="1" applyBorder="1" applyAlignment="1" applyProtection="1">
      <alignment horizontal="center" vertical="center" wrapText="1"/>
    </xf>
    <xf numFmtId="0" fontId="30" fillId="16" borderId="0" xfId="0" applyFont="1" applyFill="1" applyAlignment="1" applyProtection="1">
      <alignment horizontal="center"/>
    </xf>
    <xf numFmtId="3" fontId="7" fillId="16" borderId="0" xfId="2" applyNumberFormat="1" applyFont="1" applyFill="1" applyBorder="1" applyAlignment="1" applyProtection="1">
      <alignment horizontal="center" vertical="center"/>
      <protection locked="0"/>
    </xf>
    <xf numFmtId="3" fontId="7" fillId="16" borderId="0" xfId="2" applyNumberFormat="1" applyFont="1" applyFill="1" applyBorder="1" applyAlignment="1" applyProtection="1">
      <alignment horizontal="center" vertical="center"/>
    </xf>
    <xf numFmtId="3" fontId="15" fillId="16" borderId="0" xfId="2" applyNumberFormat="1" applyFont="1" applyFill="1" applyBorder="1" applyAlignment="1" applyProtection="1">
      <alignment horizontal="center" vertical="center"/>
      <protection locked="0"/>
    </xf>
    <xf numFmtId="0" fontId="0" fillId="16" borderId="0" xfId="0" applyFill="1" applyProtection="1"/>
    <xf numFmtId="0" fontId="7" fillId="0" borderId="0" xfId="2" applyNumberFormat="1" applyFont="1" applyFill="1" applyBorder="1" applyAlignment="1" applyProtection="1">
      <alignment horizontal="center" vertical="center"/>
    </xf>
    <xf numFmtId="0" fontId="7" fillId="0" borderId="0" xfId="6" applyNumberFormat="1" applyFont="1" applyFill="1" applyBorder="1" applyAlignment="1" applyProtection="1">
      <alignment horizontal="center" vertical="center"/>
    </xf>
    <xf numFmtId="49" fontId="7" fillId="0" borderId="0" xfId="6" applyNumberFormat="1" applyFont="1" applyFill="1" applyBorder="1" applyAlignment="1" applyProtection="1">
      <alignment horizontal="center" vertical="center"/>
    </xf>
    <xf numFmtId="0" fontId="12" fillId="0" borderId="0" xfId="6" applyFont="1" applyBorder="1" applyAlignment="1" applyProtection="1">
      <alignment vertical="center"/>
    </xf>
    <xf numFmtId="0" fontId="12" fillId="0" borderId="0" xfId="6" applyFont="1" applyFill="1" applyBorder="1" applyAlignment="1" applyProtection="1">
      <alignment vertical="center"/>
    </xf>
    <xf numFmtId="3" fontId="15" fillId="0" borderId="0" xfId="2" applyNumberFormat="1" applyFont="1" applyBorder="1" applyAlignment="1" applyProtection="1">
      <alignment horizontal="center" vertical="center"/>
    </xf>
    <xf numFmtId="0" fontId="13" fillId="0" borderId="0" xfId="2" applyFont="1" applyFill="1" applyAlignment="1" applyProtection="1">
      <alignment horizontal="center" vertical="center" wrapText="1"/>
    </xf>
    <xf numFmtId="3" fontId="32" fillId="0" borderId="8" xfId="2" applyNumberFormat="1" applyFont="1" applyFill="1" applyBorder="1" applyAlignment="1" applyProtection="1">
      <alignment horizontal="center" vertical="center"/>
    </xf>
    <xf numFmtId="0" fontId="32" fillId="2" borderId="9" xfId="2" applyFont="1" applyFill="1" applyBorder="1" applyAlignment="1" applyProtection="1">
      <alignment horizontal="center" vertical="center"/>
    </xf>
    <xf numFmtId="0" fontId="31" fillId="2" borderId="9" xfId="2" applyFont="1" applyFill="1" applyBorder="1" applyAlignment="1" applyProtection="1">
      <alignment horizontal="center" vertical="center"/>
    </xf>
    <xf numFmtId="0" fontId="31" fillId="5" borderId="9" xfId="2" applyFont="1" applyFill="1" applyBorder="1" applyAlignment="1" applyProtection="1">
      <alignment horizontal="center" vertical="center"/>
    </xf>
    <xf numFmtId="0" fontId="31" fillId="0" borderId="9" xfId="2" applyFont="1" applyFill="1" applyBorder="1" applyAlignment="1" applyProtection="1">
      <alignment horizontal="center" vertical="center"/>
    </xf>
    <xf numFmtId="0" fontId="15" fillId="10" borderId="0" xfId="2" applyFont="1" applyFill="1" applyAlignment="1" applyProtection="1">
      <alignment horizontal="center" vertical="center" wrapText="1"/>
    </xf>
    <xf numFmtId="3" fontId="15" fillId="11" borderId="0" xfId="3" applyNumberFormat="1" applyFont="1" applyFill="1" applyBorder="1" applyAlignment="1" applyProtection="1">
      <alignment horizontal="center" vertical="center"/>
    </xf>
    <xf numFmtId="0" fontId="14" fillId="10" borderId="0" xfId="2" applyFont="1" applyFill="1" applyBorder="1" applyAlignment="1" applyProtection="1">
      <alignment horizontal="center" vertical="center" wrapText="1"/>
    </xf>
    <xf numFmtId="0" fontId="15" fillId="0" borderId="0" xfId="6" applyFont="1" applyFill="1" applyBorder="1" applyAlignment="1" applyProtection="1">
      <alignment horizontal="left" vertical="center" wrapText="1"/>
    </xf>
    <xf numFmtId="49" fontId="15" fillId="0" borderId="0" xfId="2" applyNumberFormat="1" applyFont="1" applyFill="1" applyBorder="1" applyAlignment="1" applyProtection="1">
      <alignment horizontal="left" vertical="center" wrapText="1"/>
    </xf>
    <xf numFmtId="0" fontId="15" fillId="0" borderId="0" xfId="2" applyFont="1" applyFill="1" applyBorder="1" applyAlignment="1" applyProtection="1">
      <alignment horizontal="left" vertical="center" wrapText="1"/>
    </xf>
    <xf numFmtId="0" fontId="22" fillId="0" borderId="0" xfId="2" applyFont="1" applyAlignment="1" applyProtection="1">
      <alignment horizontal="left" vertical="center"/>
    </xf>
    <xf numFmtId="0" fontId="15" fillId="13" borderId="3" xfId="2" applyFont="1" applyFill="1" applyBorder="1" applyAlignment="1" applyProtection="1">
      <alignment horizontal="center" vertical="center" wrapText="1"/>
    </xf>
    <xf numFmtId="0" fontId="15" fillId="13" borderId="5" xfId="2" applyFont="1" applyFill="1" applyBorder="1" applyAlignment="1" applyProtection="1">
      <alignment horizontal="center" vertical="center" wrapText="1"/>
    </xf>
    <xf numFmtId="0" fontId="14" fillId="13" borderId="0" xfId="2" applyFont="1" applyFill="1" applyBorder="1" applyAlignment="1" applyProtection="1">
      <alignment horizontal="center" vertical="center" wrapText="1"/>
    </xf>
    <xf numFmtId="0" fontId="15" fillId="12" borderId="3" xfId="2" applyFont="1" applyFill="1" applyBorder="1" applyAlignment="1" applyProtection="1">
      <alignment horizontal="center" vertical="center" wrapText="1"/>
    </xf>
    <xf numFmtId="0" fontId="15" fillId="12" borderId="5" xfId="2" applyFont="1" applyFill="1" applyBorder="1" applyAlignment="1" applyProtection="1">
      <alignment horizontal="center" vertical="center" wrapText="1"/>
    </xf>
    <xf numFmtId="0" fontId="14" fillId="12" borderId="0" xfId="2" applyFont="1" applyFill="1" applyBorder="1" applyAlignment="1" applyProtection="1">
      <alignment horizontal="center" vertical="center" wrapText="1"/>
    </xf>
    <xf numFmtId="0" fontId="14" fillId="15" borderId="0" xfId="2"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9" fillId="7" borderId="0" xfId="0" applyFont="1" applyFill="1" applyBorder="1" applyAlignment="1" applyProtection="1">
      <alignment horizontal="center" vertical="center"/>
    </xf>
    <xf numFmtId="0" fontId="9" fillId="7" borderId="0" xfId="0" applyFont="1" applyFill="1" applyAlignment="1" applyProtection="1">
      <alignment horizontal="center" vertical="center"/>
    </xf>
    <xf numFmtId="0" fontId="11" fillId="6" borderId="1" xfId="0"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0" fontId="9" fillId="6" borderId="1" xfId="0" applyFont="1" applyFill="1" applyBorder="1" applyAlignment="1" applyProtection="1">
      <alignment vertical="center" wrapText="1"/>
    </xf>
    <xf numFmtId="0" fontId="9" fillId="6" borderId="1" xfId="0" applyFont="1" applyFill="1" applyBorder="1" applyAlignment="1" applyProtection="1">
      <alignment vertical="center"/>
    </xf>
    <xf numFmtId="0" fontId="11" fillId="6" borderId="4" xfId="0" applyFont="1" applyFill="1" applyBorder="1" applyAlignment="1" applyProtection="1">
      <alignment horizontal="left" vertical="center"/>
    </xf>
    <xf numFmtId="0" fontId="9" fillId="6" borderId="4" xfId="0" applyFont="1" applyFill="1" applyBorder="1" applyAlignment="1" applyProtection="1">
      <alignment horizontal="left" vertical="center"/>
    </xf>
    <xf numFmtId="0" fontId="9" fillId="6" borderId="4" xfId="0" applyFont="1" applyFill="1" applyBorder="1" applyAlignment="1" applyProtection="1">
      <alignment vertical="center"/>
    </xf>
    <xf numFmtId="0" fontId="26" fillId="0" borderId="0" xfId="0" applyFont="1" applyFill="1" applyBorder="1" applyAlignment="1" applyProtection="1">
      <alignment horizontal="center" vertical="center"/>
    </xf>
    <xf numFmtId="0" fontId="11" fillId="6" borderId="4" xfId="0" applyFont="1" applyFill="1" applyBorder="1" applyAlignment="1" applyProtection="1">
      <alignment horizontal="left" vertical="center" wrapText="1"/>
    </xf>
    <xf numFmtId="0" fontId="9" fillId="6" borderId="4" xfId="0" applyFont="1" applyFill="1" applyBorder="1" applyAlignment="1" applyProtection="1">
      <alignment horizontal="left" vertical="center" wrapText="1"/>
    </xf>
    <xf numFmtId="0" fontId="9" fillId="6" borderId="4" xfId="0" applyFont="1" applyFill="1" applyBorder="1" applyAlignment="1" applyProtection="1">
      <alignment vertical="center" wrapText="1"/>
    </xf>
    <xf numFmtId="0" fontId="11" fillId="6" borderId="2" xfId="0" applyFont="1" applyFill="1" applyBorder="1" applyAlignment="1" applyProtection="1">
      <alignment horizontal="left" vertical="center"/>
    </xf>
    <xf numFmtId="0" fontId="9" fillId="6" borderId="2" xfId="0" applyFont="1" applyFill="1" applyBorder="1" applyAlignment="1" applyProtection="1">
      <alignment horizontal="left" vertical="center"/>
    </xf>
    <xf numFmtId="0" fontId="9" fillId="6" borderId="2" xfId="0" applyFont="1" applyFill="1" applyBorder="1" applyAlignment="1" applyProtection="1">
      <alignment vertical="center"/>
    </xf>
    <xf numFmtId="0" fontId="29" fillId="13" borderId="0" xfId="2" applyFont="1" applyFill="1" applyBorder="1" applyAlignment="1" applyProtection="1">
      <alignment horizontal="center" vertical="center" textRotation="90"/>
      <protection locked="0"/>
    </xf>
    <xf numFmtId="0" fontId="29" fillId="12" borderId="0" xfId="2" applyFont="1" applyFill="1" applyBorder="1" applyAlignment="1" applyProtection="1">
      <alignment horizontal="center" vertical="center" textRotation="90"/>
      <protection locked="0"/>
    </xf>
    <xf numFmtId="0" fontId="30" fillId="13" borderId="0" xfId="0" applyFont="1" applyFill="1" applyAlignment="1" applyProtection="1">
      <alignment horizontal="center"/>
    </xf>
    <xf numFmtId="0" fontId="30" fillId="12" borderId="0" xfId="0" applyFont="1" applyFill="1" applyAlignment="1" applyProtection="1">
      <alignment horizontal="center"/>
    </xf>
    <xf numFmtId="0" fontId="29" fillId="6" borderId="0" xfId="2" applyFont="1" applyFill="1" applyBorder="1" applyAlignment="1" applyProtection="1">
      <alignment horizontal="center" vertical="center" textRotation="90"/>
      <protection locked="0"/>
    </xf>
    <xf numFmtId="0" fontId="15" fillId="0" borderId="0" xfId="2" applyFont="1" applyFill="1" applyBorder="1" applyAlignment="1">
      <alignment horizontal="left" vertical="center" wrapText="1"/>
    </xf>
    <xf numFmtId="0" fontId="22" fillId="0" borderId="0" xfId="2" applyFont="1" applyAlignment="1">
      <alignment horizontal="left" vertical="center"/>
    </xf>
    <xf numFmtId="0" fontId="7" fillId="2" borderId="0" xfId="2" applyFont="1" applyFill="1" applyBorder="1" applyAlignment="1">
      <alignment horizontal="left" vertical="center"/>
    </xf>
    <xf numFmtId="0" fontId="10" fillId="2" borderId="0" xfId="2" applyFont="1" applyFill="1" applyAlignment="1">
      <alignment vertical="center"/>
    </xf>
    <xf numFmtId="0" fontId="15" fillId="8" borderId="3" xfId="2" applyFont="1" applyFill="1" applyBorder="1" applyAlignment="1">
      <alignment horizontal="center" vertical="center" wrapText="1"/>
    </xf>
    <xf numFmtId="0" fontId="9" fillId="8" borderId="5" xfId="0" applyFont="1" applyFill="1" applyBorder="1" applyAlignment="1">
      <alignment horizontal="center" vertical="center" wrapText="1"/>
    </xf>
    <xf numFmtId="3" fontId="7" fillId="0" borderId="0" xfId="2" applyNumberFormat="1" applyFont="1" applyFill="1" applyBorder="1" applyAlignment="1">
      <alignment horizontal="center" vertical="center"/>
    </xf>
    <xf numFmtId="0" fontId="9" fillId="0" borderId="0" xfId="0" applyFont="1" applyFill="1" applyBorder="1" applyAlignment="1">
      <alignment horizontal="center" vertical="center"/>
    </xf>
    <xf numFmtId="3" fontId="15"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5" fillId="8" borderId="4" xfId="2" applyFont="1" applyFill="1" applyBorder="1" applyAlignment="1">
      <alignment horizontal="center" vertical="center" wrapText="1"/>
    </xf>
    <xf numFmtId="0" fontId="7" fillId="8" borderId="5" xfId="2" applyFont="1" applyFill="1" applyBorder="1" applyAlignment="1">
      <alignment horizontal="center" vertical="center" wrapText="1"/>
    </xf>
    <xf numFmtId="0" fontId="8" fillId="7"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0" fontId="11" fillId="6" borderId="1"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1" xfId="0" applyFont="1" applyFill="1" applyBorder="1" applyAlignment="1">
      <alignment vertical="center" wrapText="1"/>
    </xf>
    <xf numFmtId="0" fontId="9" fillId="6" borderId="1" xfId="0" applyFont="1" applyFill="1" applyBorder="1" applyAlignment="1">
      <alignment vertical="center"/>
    </xf>
    <xf numFmtId="0" fontId="14" fillId="2" borderId="1" xfId="2" applyFont="1" applyFill="1" applyBorder="1" applyAlignment="1">
      <alignment horizontal="center" vertical="center" wrapText="1"/>
    </xf>
    <xf numFmtId="0" fontId="9" fillId="0" borderId="1" xfId="0" applyFont="1" applyBorder="1" applyAlignment="1">
      <alignment horizontal="center" vertical="center" wrapText="1"/>
    </xf>
    <xf numFmtId="0" fontId="11" fillId="6" borderId="2"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vertical="center"/>
    </xf>
    <xf numFmtId="0" fontId="14" fillId="2" borderId="4" xfId="2" applyFont="1" applyFill="1" applyBorder="1" applyAlignment="1">
      <alignment horizontal="center" vertical="center" wrapText="1"/>
    </xf>
    <xf numFmtId="0" fontId="9" fillId="0" borderId="4" xfId="0" applyFont="1" applyBorder="1" applyAlignment="1">
      <alignment horizontal="center" vertical="center" wrapText="1"/>
    </xf>
    <xf numFmtId="0" fontId="11" fillId="6" borderId="4" xfId="0" applyFont="1" applyFill="1" applyBorder="1" applyAlignment="1">
      <alignment horizontal="left" vertical="center"/>
    </xf>
    <xf numFmtId="0" fontId="9" fillId="6" borderId="4" xfId="0" applyFont="1" applyFill="1" applyBorder="1" applyAlignment="1">
      <alignment horizontal="left" vertical="center"/>
    </xf>
    <xf numFmtId="0" fontId="9" fillId="6" borderId="4" xfId="0" applyFont="1" applyFill="1" applyBorder="1" applyAlignment="1">
      <alignment vertical="center"/>
    </xf>
    <xf numFmtId="0" fontId="11" fillId="6" borderId="4" xfId="0" applyFont="1" applyFill="1" applyBorder="1" applyAlignment="1">
      <alignment horizontal="left" vertical="center" wrapText="1"/>
    </xf>
    <xf numFmtId="0" fontId="9" fillId="6" borderId="4" xfId="0" applyFont="1" applyFill="1" applyBorder="1" applyAlignment="1">
      <alignment horizontal="left" vertical="center" wrapText="1"/>
    </xf>
    <xf numFmtId="0" fontId="9" fillId="6" borderId="4" xfId="0" applyFont="1" applyFill="1" applyBorder="1" applyAlignment="1">
      <alignment vertical="center" wrapText="1"/>
    </xf>
    <xf numFmtId="0" fontId="14" fillId="10" borderId="0" xfId="2" applyFont="1" applyFill="1" applyBorder="1" applyAlignment="1" applyProtection="1">
      <alignment horizontal="center" vertical="center" wrapText="1"/>
      <protection locked="0"/>
    </xf>
    <xf numFmtId="0" fontId="8" fillId="7" borderId="0" xfId="0" applyFont="1" applyFill="1" applyBorder="1" applyAlignment="1" applyProtection="1">
      <alignment horizontal="center" vertical="center"/>
      <protection locked="0"/>
    </xf>
    <xf numFmtId="0" fontId="9" fillId="7" borderId="0" xfId="0" applyFont="1" applyFill="1" applyBorder="1" applyAlignment="1" applyProtection="1">
      <alignment horizontal="center" vertical="center"/>
      <protection locked="0"/>
    </xf>
    <xf numFmtId="0" fontId="9" fillId="7" borderId="0" xfId="0" applyFont="1" applyFill="1" applyAlignment="1" applyProtection="1">
      <alignment horizontal="center" vertical="center"/>
      <protection locked="0"/>
    </xf>
    <xf numFmtId="0" fontId="11"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horizontal="left" vertical="center" wrapText="1"/>
      <protection locked="0"/>
    </xf>
    <xf numFmtId="0" fontId="9" fillId="6" borderId="1" xfId="0" applyFont="1" applyFill="1" applyBorder="1" applyAlignment="1" applyProtection="1">
      <alignment vertical="center" wrapText="1"/>
      <protection locked="0"/>
    </xf>
    <xf numFmtId="0" fontId="9" fillId="6" borderId="1" xfId="0" applyFont="1" applyFill="1" applyBorder="1" applyAlignment="1" applyProtection="1">
      <alignment vertical="center"/>
      <protection locked="0"/>
    </xf>
    <xf numFmtId="0" fontId="11" fillId="6" borderId="4" xfId="0" applyFont="1" applyFill="1" applyBorder="1" applyAlignment="1" applyProtection="1">
      <alignment horizontal="left" vertical="center"/>
      <protection locked="0"/>
    </xf>
    <xf numFmtId="0" fontId="9" fillId="6" borderId="4" xfId="0" applyFont="1" applyFill="1" applyBorder="1" applyAlignment="1" applyProtection="1">
      <alignment horizontal="left" vertical="center"/>
      <protection locked="0"/>
    </xf>
    <xf numFmtId="0" fontId="9" fillId="6" borderId="4" xfId="0" applyFont="1" applyFill="1" applyBorder="1" applyAlignment="1" applyProtection="1">
      <alignment vertical="center"/>
      <protection locked="0"/>
    </xf>
    <xf numFmtId="0" fontId="11" fillId="6" borderId="4" xfId="0" applyFont="1" applyFill="1" applyBorder="1" applyAlignment="1" applyProtection="1">
      <alignment horizontal="left" vertical="center" wrapText="1"/>
      <protection locked="0"/>
    </xf>
    <xf numFmtId="0" fontId="9" fillId="6" borderId="4" xfId="0" applyFont="1" applyFill="1" applyBorder="1" applyAlignment="1" applyProtection="1">
      <alignment horizontal="left" vertical="center" wrapText="1"/>
      <protection locked="0"/>
    </xf>
    <xf numFmtId="0" fontId="9" fillId="6" borderId="4" xfId="0" applyFont="1" applyFill="1" applyBorder="1" applyAlignment="1" applyProtection="1">
      <alignment vertical="center" wrapText="1"/>
      <protection locked="0"/>
    </xf>
    <xf numFmtId="0" fontId="11" fillId="6" borderId="2" xfId="0" applyFont="1" applyFill="1" applyBorder="1" applyAlignment="1" applyProtection="1">
      <alignment horizontal="left" vertical="center"/>
      <protection locked="0"/>
    </xf>
    <xf numFmtId="0" fontId="9" fillId="6" borderId="2" xfId="0" applyFont="1" applyFill="1" applyBorder="1" applyAlignment="1" applyProtection="1">
      <alignment horizontal="left" vertical="center"/>
      <protection locked="0"/>
    </xf>
    <xf numFmtId="0" fontId="9" fillId="6" borderId="2" xfId="0" applyFont="1" applyFill="1" applyBorder="1" applyAlignment="1" applyProtection="1">
      <alignment vertical="center"/>
      <protection locked="0"/>
    </xf>
    <xf numFmtId="0" fontId="26" fillId="0" borderId="0" xfId="0" applyFont="1" applyFill="1" applyBorder="1" applyAlignment="1" applyProtection="1">
      <alignment horizontal="center" vertical="center"/>
      <protection locked="0"/>
    </xf>
    <xf numFmtId="0" fontId="22" fillId="0" borderId="0" xfId="2" applyFont="1" applyAlignment="1" applyProtection="1">
      <alignment horizontal="left" vertical="center"/>
      <protection locked="0"/>
    </xf>
    <xf numFmtId="0" fontId="14" fillId="13" borderId="0" xfId="2" applyFont="1" applyFill="1" applyBorder="1" applyAlignment="1" applyProtection="1">
      <alignment horizontal="center" vertical="center" wrapText="1"/>
      <protection locked="0"/>
    </xf>
    <xf numFmtId="0" fontId="14" fillId="12" borderId="0" xfId="2" applyFont="1" applyFill="1" applyBorder="1" applyAlignment="1" applyProtection="1">
      <alignment horizontal="center" vertical="center"/>
      <protection locked="0"/>
    </xf>
    <xf numFmtId="0" fontId="15" fillId="13" borderId="3" xfId="2" applyFont="1" applyFill="1" applyBorder="1" applyAlignment="1" applyProtection="1">
      <alignment horizontal="center" vertical="center" wrapText="1"/>
      <protection locked="0"/>
    </xf>
    <xf numFmtId="0" fontId="15" fillId="13" borderId="5" xfId="2" applyFont="1" applyFill="1" applyBorder="1" applyAlignment="1" applyProtection="1">
      <alignment horizontal="center" vertical="center" wrapText="1"/>
      <protection locked="0"/>
    </xf>
    <xf numFmtId="0" fontId="15" fillId="12" borderId="3" xfId="2" applyFont="1" applyFill="1" applyBorder="1" applyAlignment="1" applyProtection="1">
      <alignment horizontal="center" vertical="center" wrapText="1"/>
      <protection locked="0"/>
    </xf>
    <xf numFmtId="0" fontId="15" fillId="12" borderId="5" xfId="2" applyFont="1" applyFill="1" applyBorder="1" applyAlignment="1" applyProtection="1">
      <alignment horizontal="center" vertical="center" wrapText="1"/>
      <protection locked="0"/>
    </xf>
    <xf numFmtId="0" fontId="16" fillId="0" borderId="7" xfId="2" applyFont="1" applyBorder="1" applyAlignment="1" applyProtection="1">
      <alignment horizontal="center" vertical="center"/>
      <protection locked="0"/>
    </xf>
    <xf numFmtId="0" fontId="16" fillId="0" borderId="0" xfId="2" applyFont="1" applyAlignment="1" applyProtection="1">
      <alignment horizontal="center" vertical="center"/>
      <protection locked="0"/>
    </xf>
    <xf numFmtId="0" fontId="15" fillId="7" borderId="7" xfId="2" applyFont="1" applyFill="1" applyBorder="1" applyAlignment="1" applyProtection="1">
      <alignment horizontal="center" vertical="center" wrapText="1"/>
      <protection locked="0"/>
    </xf>
    <xf numFmtId="0" fontId="15" fillId="7" borderId="0" xfId="2" applyFont="1" applyFill="1" applyAlignment="1" applyProtection="1">
      <alignment horizontal="center" vertical="center" wrapText="1"/>
      <protection locked="0"/>
    </xf>
    <xf numFmtId="0" fontId="7" fillId="2" borderId="0" xfId="2" applyFont="1" applyFill="1" applyBorder="1" applyAlignment="1" applyProtection="1">
      <alignment horizontal="left" vertical="center" wrapText="1"/>
      <protection locked="0"/>
    </xf>
    <xf numFmtId="0" fontId="10" fillId="2" borderId="0" xfId="2" applyFont="1" applyFill="1" applyAlignment="1" applyProtection="1">
      <alignment vertical="center"/>
      <protection locked="0"/>
    </xf>
    <xf numFmtId="0" fontId="15" fillId="0" borderId="0" xfId="2" applyFont="1" applyFill="1" applyBorder="1" applyAlignment="1" applyProtection="1">
      <alignment horizontal="left" vertical="center" wrapText="1"/>
      <protection locked="0"/>
    </xf>
  </cellXfs>
  <cellStyles count="35">
    <cellStyle name="Comma 2" xfId="3" xr:uid="{00000000-0005-0000-0000-000000000000}"/>
    <cellStyle name="Comma0" xfId="7" xr:uid="{00000000-0005-0000-0000-000001000000}"/>
    <cellStyle name="Currency 2" xfId="4" xr:uid="{00000000-0005-0000-0000-000002000000}"/>
    <cellStyle name="Currency0" xfId="8" xr:uid="{00000000-0005-0000-0000-000003000000}"/>
    <cellStyle name="Date" xfId="9" xr:uid="{00000000-0005-0000-0000-000004000000}"/>
    <cellStyle name="Fixed" xfId="10" xr:uid="{00000000-0005-0000-0000-000005000000}"/>
    <cellStyle name="Normal" xfId="0" builtinId="0"/>
    <cellStyle name="Normal 12" xfId="11" xr:uid="{00000000-0005-0000-0000-000007000000}"/>
    <cellStyle name="Normal 13" xfId="12" xr:uid="{00000000-0005-0000-0000-000008000000}"/>
    <cellStyle name="Normal 15" xfId="13" xr:uid="{00000000-0005-0000-0000-000009000000}"/>
    <cellStyle name="Normal 2" xfId="14" xr:uid="{00000000-0005-0000-0000-00000A000000}"/>
    <cellStyle name="Normal 3" xfId="6" xr:uid="{00000000-0005-0000-0000-00000B000000}"/>
    <cellStyle name="Normal 4" xfId="15" xr:uid="{00000000-0005-0000-0000-00000C000000}"/>
    <cellStyle name="Normal 4 2" xfId="16" xr:uid="{00000000-0005-0000-0000-00000D000000}"/>
    <cellStyle name="Normal 4 2 2" xfId="17" xr:uid="{00000000-0005-0000-0000-00000E000000}"/>
    <cellStyle name="Normal 4 2 3" xfId="18" xr:uid="{00000000-0005-0000-0000-00000F000000}"/>
    <cellStyle name="Normal 4 2 4" xfId="19" xr:uid="{00000000-0005-0000-0000-000010000000}"/>
    <cellStyle name="Normal 5" xfId="20" xr:uid="{00000000-0005-0000-0000-000011000000}"/>
    <cellStyle name="Normal 5 2" xfId="21" xr:uid="{00000000-0005-0000-0000-000012000000}"/>
    <cellStyle name="Normal 5 2 2" xfId="22" xr:uid="{00000000-0005-0000-0000-000013000000}"/>
    <cellStyle name="Normal 5 2 3" xfId="23" xr:uid="{00000000-0005-0000-0000-000014000000}"/>
    <cellStyle name="Normal 5 2 4" xfId="24" xr:uid="{00000000-0005-0000-0000-000015000000}"/>
    <cellStyle name="Normal 6" xfId="25" xr:uid="{00000000-0005-0000-0000-000016000000}"/>
    <cellStyle name="Normal 6 2" xfId="26" xr:uid="{00000000-0005-0000-0000-000017000000}"/>
    <cellStyle name="Normal 6 2 2" xfId="27" xr:uid="{00000000-0005-0000-0000-000018000000}"/>
    <cellStyle name="Normal 6 2 3" xfId="28" xr:uid="{00000000-0005-0000-0000-000019000000}"/>
    <cellStyle name="Normal 6 2 4" xfId="29" xr:uid="{00000000-0005-0000-0000-00001A000000}"/>
    <cellStyle name="Normal 7" xfId="30" xr:uid="{00000000-0005-0000-0000-00001B000000}"/>
    <cellStyle name="Normal 7 2" xfId="31" xr:uid="{00000000-0005-0000-0000-00001C000000}"/>
    <cellStyle name="Normal 8" xfId="32" xr:uid="{00000000-0005-0000-0000-00001D000000}"/>
    <cellStyle name="Normal 8 2" xfId="33" xr:uid="{00000000-0005-0000-0000-00001E000000}"/>
    <cellStyle name="Normal_Subgrant Budget Template" xfId="2" xr:uid="{00000000-0005-0000-0000-00001F000000}"/>
    <cellStyle name="Percent" xfId="1" builtinId="5"/>
    <cellStyle name="Percent 2" xfId="5" xr:uid="{00000000-0005-0000-0000-000021000000}"/>
    <cellStyle name="temp" xfId="34" xr:uid="{00000000-0005-0000-0000-000022000000}"/>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1809750</xdr:colOff>
      <xdr:row>6</xdr:row>
      <xdr:rowOff>171450</xdr:rowOff>
    </xdr:from>
    <xdr:ext cx="184731" cy="26456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238375" y="17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mericanbar.org/Documents%20and%20Settings/mwong/Local%20Settings/Temporary%20Internet%20Files/OLK1/PRODIP%20NDI%20Budge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mericanbar.org/Documents%20and%20Settings/jmcelwain/Local%20Settings/Temporary%20Internet%20Files/OLK2A/SUDAn%203%20ye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ed Budget (TAF Format)"/>
      <sheetName val="Detailed Budget (NDI Format)"/>
      <sheetName val="Summary"/>
      <sheetName val="Salary Template Year 1"/>
      <sheetName val="Salary Template Year 2"/>
      <sheetName val="Salary Template Year 3"/>
      <sheetName val="Salary Template Year 4"/>
      <sheetName val="Salary Template Year 5"/>
      <sheetName val="424"/>
      <sheetName val="424a"/>
      <sheetName val="Link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Budget"/>
      <sheetName val="Pipeline"/>
      <sheetName val="Salaries - 5 year"/>
      <sheetName val="Activity Costs"/>
      <sheetName val="HIV-AIDS 2004-05"/>
      <sheetName val="HIV Salaries"/>
      <sheetName val="Econ Budget"/>
      <sheetName val="Econ Salaries"/>
      <sheetName val="Link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5">
          <cell r="A5">
            <v>1.07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C245"/>
  <sheetViews>
    <sheetView tabSelected="1" topLeftCell="A21" zoomScale="85" zoomScaleNormal="85" workbookViewId="0">
      <selection activeCell="R44" sqref="R44"/>
    </sheetView>
  </sheetViews>
  <sheetFormatPr defaultColWidth="9.140625" defaultRowHeight="12.75" outlineLevelRow="1"/>
  <cols>
    <col min="1" max="1" width="3.42578125" style="325" customWidth="1"/>
    <col min="2" max="2" width="3" style="326" customWidth="1"/>
    <col min="3" max="3" width="36.5703125" style="325" customWidth="1"/>
    <col min="4" max="5" width="14.7109375" style="327" customWidth="1"/>
    <col min="6" max="6" width="14.7109375" style="328" customWidth="1"/>
    <col min="7" max="10" width="14.7109375" style="329" customWidth="1"/>
    <col min="11" max="11" width="12.85546875" style="330" customWidth="1"/>
    <col min="12" max="16384" width="9.140625" style="330"/>
  </cols>
  <sheetData>
    <row r="1" spans="1:10" hidden="1" outlineLevel="1"/>
    <row r="2" spans="1:10" hidden="1" outlineLevel="1"/>
    <row r="3" spans="1:10" hidden="1" outlineLevel="1"/>
    <row r="4" spans="1:10" hidden="1" outlineLevel="1"/>
    <row r="5" spans="1:10" hidden="1" outlineLevel="1"/>
    <row r="6" spans="1:10" hidden="1" outlineLevel="1"/>
    <row r="7" spans="1:10" ht="15.75" hidden="1" outlineLevel="1">
      <c r="A7" s="505" t="s">
        <v>65</v>
      </c>
      <c r="B7" s="506"/>
      <c r="C7" s="506"/>
      <c r="D7" s="506"/>
      <c r="E7" s="506"/>
      <c r="F7" s="506"/>
      <c r="G7" s="506"/>
      <c r="H7" s="506"/>
      <c r="I7" s="506"/>
      <c r="J7" s="507"/>
    </row>
    <row r="8" spans="1:10" hidden="1" outlineLevel="1">
      <c r="A8" s="508" t="s">
        <v>219</v>
      </c>
      <c r="B8" s="509"/>
      <c r="C8" s="509"/>
      <c r="D8" s="509"/>
      <c r="E8" s="509"/>
      <c r="F8" s="509"/>
      <c r="G8" s="510"/>
      <c r="H8" s="510"/>
      <c r="I8" s="510"/>
      <c r="J8" s="511"/>
    </row>
    <row r="9" spans="1:10" hidden="1" outlineLevel="1">
      <c r="A9" s="512" t="s">
        <v>80</v>
      </c>
      <c r="B9" s="513"/>
      <c r="C9" s="513"/>
      <c r="D9" s="513"/>
      <c r="E9" s="513"/>
      <c r="F9" s="513"/>
      <c r="G9" s="514"/>
      <c r="H9" s="514"/>
      <c r="I9" s="514"/>
      <c r="J9" s="514"/>
    </row>
    <row r="10" spans="1:10" hidden="1" outlineLevel="1">
      <c r="A10" s="512" t="s">
        <v>81</v>
      </c>
      <c r="B10" s="513"/>
      <c r="C10" s="513"/>
      <c r="D10" s="513"/>
      <c r="E10" s="513"/>
      <c r="F10" s="513"/>
      <c r="G10" s="514"/>
      <c r="H10" s="514"/>
      <c r="I10" s="514"/>
      <c r="J10" s="514"/>
    </row>
    <row r="11" spans="1:10" hidden="1" outlineLevel="1">
      <c r="A11" s="512" t="s">
        <v>70</v>
      </c>
      <c r="B11" s="513"/>
      <c r="C11" s="513"/>
      <c r="D11" s="513"/>
      <c r="E11" s="513"/>
      <c r="F11" s="513"/>
      <c r="G11" s="514"/>
      <c r="H11" s="514"/>
      <c r="I11" s="514"/>
      <c r="J11" s="514"/>
    </row>
    <row r="12" spans="1:10" hidden="1" outlineLevel="1">
      <c r="A12" s="512" t="s">
        <v>88</v>
      </c>
      <c r="B12" s="513"/>
      <c r="C12" s="513"/>
      <c r="D12" s="513"/>
      <c r="E12" s="513"/>
      <c r="F12" s="513"/>
      <c r="G12" s="514"/>
      <c r="H12" s="514"/>
      <c r="I12" s="514"/>
      <c r="J12" s="514"/>
    </row>
    <row r="13" spans="1:10" ht="24.75" hidden="1" customHeight="1" outlineLevel="1">
      <c r="A13" s="516" t="s">
        <v>71</v>
      </c>
      <c r="B13" s="517"/>
      <c r="C13" s="517"/>
      <c r="D13" s="517"/>
      <c r="E13" s="517"/>
      <c r="F13" s="517"/>
      <c r="G13" s="518"/>
      <c r="H13" s="518"/>
      <c r="I13" s="518"/>
      <c r="J13" s="518"/>
    </row>
    <row r="14" spans="1:10" hidden="1" outlineLevel="1">
      <c r="A14" s="512" t="s">
        <v>72</v>
      </c>
      <c r="B14" s="513"/>
      <c r="C14" s="513"/>
      <c r="D14" s="513"/>
      <c r="E14" s="513"/>
      <c r="F14" s="513"/>
      <c r="G14" s="514"/>
      <c r="H14" s="514"/>
      <c r="I14" s="514"/>
      <c r="J14" s="514"/>
    </row>
    <row r="15" spans="1:10" hidden="1" outlineLevel="1">
      <c r="A15" s="331" t="s">
        <v>79</v>
      </c>
      <c r="B15" s="332"/>
      <c r="C15" s="332"/>
      <c r="D15" s="332"/>
      <c r="E15" s="332"/>
      <c r="F15" s="332"/>
      <c r="G15" s="333"/>
      <c r="H15" s="333"/>
      <c r="I15" s="333"/>
      <c r="J15" s="333"/>
    </row>
    <row r="16" spans="1:10" hidden="1" outlineLevel="1">
      <c r="A16" s="519" t="s">
        <v>77</v>
      </c>
      <c r="B16" s="520"/>
      <c r="C16" s="520"/>
      <c r="D16" s="520"/>
      <c r="E16" s="520"/>
      <c r="F16" s="520"/>
      <c r="G16" s="521"/>
      <c r="H16" s="521"/>
      <c r="I16" s="521"/>
      <c r="J16" s="521"/>
    </row>
    <row r="17" spans="1:11" hidden="1" outlineLevel="1">
      <c r="A17" s="519" t="s">
        <v>82</v>
      </c>
      <c r="B17" s="520"/>
      <c r="C17" s="520"/>
      <c r="D17" s="520"/>
      <c r="E17" s="520"/>
      <c r="F17" s="520"/>
      <c r="G17" s="521"/>
      <c r="H17" s="521"/>
      <c r="I17" s="521"/>
      <c r="J17" s="521"/>
    </row>
    <row r="18" spans="1:11" hidden="1" outlineLevel="1">
      <c r="A18" s="334"/>
      <c r="B18" s="335"/>
      <c r="C18" s="335"/>
      <c r="D18" s="335"/>
      <c r="E18" s="335"/>
      <c r="F18" s="335"/>
      <c r="G18" s="336"/>
      <c r="H18" s="336"/>
      <c r="I18" s="336"/>
      <c r="J18" s="336"/>
    </row>
    <row r="19" spans="1:11" ht="26.25" hidden="1" outlineLevel="1">
      <c r="A19" s="515" t="s">
        <v>150</v>
      </c>
      <c r="B19" s="515"/>
      <c r="C19" s="515"/>
      <c r="D19" s="515"/>
      <c r="E19" s="515"/>
      <c r="F19" s="515"/>
      <c r="G19" s="515"/>
      <c r="H19" s="515"/>
      <c r="I19" s="515"/>
      <c r="J19" s="515"/>
    </row>
    <row r="20" spans="1:11" hidden="1" outlineLevel="1">
      <c r="A20" s="334"/>
      <c r="B20" s="335"/>
      <c r="C20" s="335"/>
      <c r="D20" s="335"/>
      <c r="E20" s="335"/>
      <c r="F20" s="335"/>
      <c r="G20" s="336"/>
      <c r="H20" s="336"/>
      <c r="I20" s="336"/>
      <c r="J20" s="336"/>
    </row>
    <row r="21" spans="1:11" ht="18.75" customHeight="1" collapsed="1">
      <c r="A21" s="337"/>
      <c r="B21" s="338"/>
      <c r="C21" s="339" t="s">
        <v>66</v>
      </c>
      <c r="D21" s="493"/>
      <c r="E21" s="493"/>
      <c r="F21" s="493"/>
      <c r="G21" s="493"/>
      <c r="H21" s="493"/>
      <c r="I21" s="493"/>
      <c r="J21" s="493"/>
    </row>
    <row r="22" spans="1:11" ht="18.75" customHeight="1">
      <c r="A22" s="337"/>
      <c r="B22" s="338"/>
      <c r="C22" s="339" t="s">
        <v>83</v>
      </c>
      <c r="D22" s="493"/>
      <c r="E22" s="493"/>
      <c r="F22" s="493"/>
      <c r="G22" s="493"/>
      <c r="H22" s="493"/>
      <c r="I22" s="493"/>
      <c r="J22" s="493"/>
    </row>
    <row r="23" spans="1:11" ht="18.75" customHeight="1">
      <c r="A23" s="337"/>
      <c r="B23" s="338"/>
      <c r="C23" s="339" t="s">
        <v>87</v>
      </c>
      <c r="D23" s="493" t="s">
        <v>314</v>
      </c>
      <c r="E23" s="493"/>
      <c r="F23" s="493"/>
      <c r="G23" s="493"/>
      <c r="H23" s="493"/>
      <c r="I23" s="493"/>
      <c r="J23" s="493"/>
    </row>
    <row r="24" spans="1:11" ht="22.5" customHeight="1">
      <c r="A24" s="337"/>
      <c r="B24" s="338"/>
      <c r="C24" s="339" t="s">
        <v>68</v>
      </c>
      <c r="D24" s="493"/>
      <c r="E24" s="493"/>
      <c r="F24" s="493"/>
      <c r="G24" s="493"/>
      <c r="H24" s="493"/>
      <c r="I24" s="493"/>
      <c r="J24" s="493"/>
    </row>
    <row r="25" spans="1:11" ht="15.75" customHeight="1">
      <c r="A25" s="497" t="s">
        <v>296</v>
      </c>
      <c r="B25" s="497"/>
      <c r="C25" s="497"/>
      <c r="D25" s="340"/>
      <c r="E25" s="341"/>
      <c r="F25" s="341"/>
      <c r="G25" s="341"/>
      <c r="H25" s="341"/>
      <c r="J25" s="330"/>
    </row>
    <row r="26" spans="1:11" ht="15.75" customHeight="1">
      <c r="A26" s="497"/>
      <c r="B26" s="497"/>
      <c r="C26" s="497"/>
      <c r="D26" s="500" t="s">
        <v>312</v>
      </c>
      <c r="E26" s="500"/>
      <c r="F26" s="503" t="s">
        <v>313</v>
      </c>
      <c r="G26" s="503"/>
      <c r="H26" s="504" t="s">
        <v>113</v>
      </c>
      <c r="I26" s="504"/>
      <c r="J26" s="504"/>
    </row>
    <row r="27" spans="1:11" ht="23.25" customHeight="1">
      <c r="A27" s="337"/>
      <c r="B27" s="338"/>
      <c r="C27" s="342" t="s">
        <v>96</v>
      </c>
      <c r="D27" s="342" t="s">
        <v>110</v>
      </c>
      <c r="E27" s="342" t="s">
        <v>105</v>
      </c>
      <c r="F27" s="342" t="s">
        <v>110</v>
      </c>
      <c r="G27" s="342" t="s">
        <v>105</v>
      </c>
      <c r="H27" s="342" t="s">
        <v>186</v>
      </c>
      <c r="I27" s="342" t="s">
        <v>178</v>
      </c>
      <c r="J27" s="491" t="s">
        <v>298</v>
      </c>
      <c r="K27" s="329"/>
    </row>
    <row r="28" spans="1:11" ht="12.75" customHeight="1">
      <c r="A28" s="337"/>
      <c r="B28" s="338"/>
      <c r="C28" s="330"/>
      <c r="D28" s="343"/>
      <c r="E28" s="343"/>
      <c r="F28" s="343"/>
      <c r="G28" s="343"/>
      <c r="H28" s="343"/>
      <c r="I28" s="343"/>
      <c r="J28" s="344"/>
      <c r="K28" s="329"/>
    </row>
    <row r="29" spans="1:11" ht="14.25" customHeight="1">
      <c r="A29" s="337"/>
      <c r="B29" s="338"/>
      <c r="C29" s="345" t="s">
        <v>46</v>
      </c>
      <c r="D29" s="346">
        <f>H60</f>
        <v>0</v>
      </c>
      <c r="E29" s="346">
        <f>H138</f>
        <v>0</v>
      </c>
      <c r="F29" s="346">
        <f>J60</f>
        <v>0</v>
      </c>
      <c r="G29" s="346">
        <f>J138</f>
        <v>0</v>
      </c>
      <c r="H29" s="347">
        <f t="shared" ref="H29:I36" si="0">D29+F29</f>
        <v>0</v>
      </c>
      <c r="I29" s="329">
        <f t="shared" si="0"/>
        <v>0</v>
      </c>
      <c r="J29" s="484">
        <f t="shared" ref="J29:J36" si="1">H29+I29</f>
        <v>0</v>
      </c>
      <c r="K29" s="329"/>
    </row>
    <row r="30" spans="1:11" ht="14.25" customHeight="1">
      <c r="A30" s="337"/>
      <c r="B30" s="338"/>
      <c r="C30" s="345" t="s">
        <v>264</v>
      </c>
      <c r="D30" s="349">
        <f>H67</f>
        <v>0</v>
      </c>
      <c r="E30" s="349">
        <f>H143</f>
        <v>0</v>
      </c>
      <c r="F30" s="349">
        <f>J67</f>
        <v>0</v>
      </c>
      <c r="G30" s="349">
        <f>J143</f>
        <v>0</v>
      </c>
      <c r="H30" s="347">
        <f t="shared" si="0"/>
        <v>0</v>
      </c>
      <c r="I30" s="329">
        <f t="shared" si="0"/>
        <v>0</v>
      </c>
      <c r="J30" s="484">
        <f t="shared" si="1"/>
        <v>0</v>
      </c>
      <c r="K30" s="329"/>
    </row>
    <row r="31" spans="1:11" ht="14.25" customHeight="1">
      <c r="A31" s="337"/>
      <c r="B31" s="338"/>
      <c r="C31" s="345" t="s">
        <v>129</v>
      </c>
      <c r="D31" s="349">
        <f>H79</f>
        <v>0</v>
      </c>
      <c r="E31" s="349">
        <f>H154</f>
        <v>0</v>
      </c>
      <c r="F31" s="349">
        <f>J79</f>
        <v>0</v>
      </c>
      <c r="G31" s="349">
        <f>J154</f>
        <v>0</v>
      </c>
      <c r="H31" s="347">
        <f t="shared" si="0"/>
        <v>0</v>
      </c>
      <c r="I31" s="329">
        <f t="shared" si="0"/>
        <v>0</v>
      </c>
      <c r="J31" s="484">
        <f t="shared" si="1"/>
        <v>0</v>
      </c>
      <c r="K31" s="329"/>
    </row>
    <row r="32" spans="1:11" ht="14.25" customHeight="1">
      <c r="A32" s="337"/>
      <c r="B32" s="338"/>
      <c r="C32" s="345" t="s">
        <v>5</v>
      </c>
      <c r="D32" s="349">
        <f>H87</f>
        <v>0</v>
      </c>
      <c r="E32" s="349">
        <f>H159</f>
        <v>0</v>
      </c>
      <c r="F32" s="349">
        <f>J87</f>
        <v>0</v>
      </c>
      <c r="G32" s="349">
        <f>J159</f>
        <v>0</v>
      </c>
      <c r="H32" s="347">
        <f t="shared" si="0"/>
        <v>0</v>
      </c>
      <c r="I32" s="329">
        <f t="shared" si="0"/>
        <v>0</v>
      </c>
      <c r="J32" s="484">
        <f t="shared" si="1"/>
        <v>0</v>
      </c>
      <c r="K32" s="329"/>
    </row>
    <row r="33" spans="1:29" ht="14.25" customHeight="1">
      <c r="A33" s="337"/>
      <c r="B33" s="338"/>
      <c r="C33" s="345" t="s">
        <v>6</v>
      </c>
      <c r="D33" s="349">
        <f>H97</f>
        <v>0</v>
      </c>
      <c r="E33" s="349">
        <f>H164</f>
        <v>0</v>
      </c>
      <c r="F33" s="349">
        <f>J97</f>
        <v>0</v>
      </c>
      <c r="G33" s="349">
        <f>J164</f>
        <v>0</v>
      </c>
      <c r="H33" s="347">
        <f t="shared" si="0"/>
        <v>0</v>
      </c>
      <c r="I33" s="329">
        <f t="shared" si="0"/>
        <v>0</v>
      </c>
      <c r="J33" s="484">
        <f t="shared" si="1"/>
        <v>0</v>
      </c>
      <c r="K33" s="329"/>
    </row>
    <row r="34" spans="1:29" ht="14.25" customHeight="1">
      <c r="A34" s="337"/>
      <c r="B34" s="338"/>
      <c r="C34" s="345" t="s">
        <v>7</v>
      </c>
      <c r="D34" s="349">
        <f>H106</f>
        <v>0</v>
      </c>
      <c r="E34" s="349">
        <f>H169</f>
        <v>0</v>
      </c>
      <c r="F34" s="349">
        <f>J106</f>
        <v>0</v>
      </c>
      <c r="G34" s="349">
        <f>J169</f>
        <v>0</v>
      </c>
      <c r="H34" s="347">
        <f t="shared" si="0"/>
        <v>0</v>
      </c>
      <c r="I34" s="329">
        <f t="shared" si="0"/>
        <v>0</v>
      </c>
      <c r="J34" s="484">
        <f t="shared" si="1"/>
        <v>0</v>
      </c>
      <c r="K34" s="329"/>
      <c r="L34" s="329"/>
    </row>
    <row r="35" spans="1:29" ht="14.25" customHeight="1">
      <c r="A35" s="337"/>
      <c r="B35" s="338"/>
      <c r="C35" s="345" t="s">
        <v>89</v>
      </c>
      <c r="D35" s="349">
        <f>H115</f>
        <v>0</v>
      </c>
      <c r="E35" s="349">
        <f>H174</f>
        <v>0</v>
      </c>
      <c r="F35" s="349">
        <f>J115</f>
        <v>0</v>
      </c>
      <c r="G35" s="349">
        <f>J174</f>
        <v>0</v>
      </c>
      <c r="H35" s="347">
        <f t="shared" si="0"/>
        <v>0</v>
      </c>
      <c r="I35" s="329">
        <f t="shared" si="0"/>
        <v>0</v>
      </c>
      <c r="J35" s="484">
        <f t="shared" si="1"/>
        <v>0</v>
      </c>
      <c r="K35" s="329"/>
      <c r="L35" s="329"/>
    </row>
    <row r="36" spans="1:29" ht="14.25" customHeight="1">
      <c r="A36" s="337"/>
      <c r="B36" s="338"/>
      <c r="C36" s="345" t="s">
        <v>86</v>
      </c>
      <c r="D36" s="349">
        <f>H124</f>
        <v>0</v>
      </c>
      <c r="E36" s="349">
        <f>H179</f>
        <v>0</v>
      </c>
      <c r="F36" s="349">
        <f>J124</f>
        <v>0</v>
      </c>
      <c r="G36" s="349">
        <f>J179</f>
        <v>0</v>
      </c>
      <c r="H36" s="347">
        <f t="shared" si="0"/>
        <v>0</v>
      </c>
      <c r="I36" s="329">
        <f t="shared" si="0"/>
        <v>0</v>
      </c>
      <c r="J36" s="484">
        <f t="shared" si="1"/>
        <v>0</v>
      </c>
      <c r="K36" s="329"/>
      <c r="L36" s="329"/>
    </row>
    <row r="37" spans="1:29" ht="14.25" customHeight="1">
      <c r="A37" s="337"/>
      <c r="B37" s="338"/>
      <c r="C37" s="350" t="s">
        <v>11</v>
      </c>
      <c r="D37" s="492">
        <f t="shared" ref="D37:J37" si="2">SUM(D29:D36)</f>
        <v>0</v>
      </c>
      <c r="E37" s="492">
        <f t="shared" si="2"/>
        <v>0</v>
      </c>
      <c r="F37" s="492">
        <f t="shared" si="2"/>
        <v>0</v>
      </c>
      <c r="G37" s="492">
        <f t="shared" si="2"/>
        <v>0</v>
      </c>
      <c r="H37" s="492">
        <f t="shared" si="2"/>
        <v>0</v>
      </c>
      <c r="I37" s="492">
        <f t="shared" si="2"/>
        <v>0</v>
      </c>
      <c r="J37" s="492">
        <f t="shared" si="2"/>
        <v>0</v>
      </c>
      <c r="K37" s="329"/>
    </row>
    <row r="38" spans="1:29" ht="14.25" customHeight="1">
      <c r="A38" s="337"/>
      <c r="B38" s="338"/>
      <c r="C38" s="345" t="s">
        <v>305</v>
      </c>
      <c r="D38" s="349">
        <f>H127</f>
        <v>0</v>
      </c>
      <c r="E38" s="349">
        <f>H181</f>
        <v>0</v>
      </c>
      <c r="F38" s="349">
        <f>J127</f>
        <v>0</v>
      </c>
      <c r="G38" s="349">
        <f>J181</f>
        <v>0</v>
      </c>
      <c r="H38" s="349">
        <f>D38+F38</f>
        <v>0</v>
      </c>
      <c r="I38" s="349">
        <f>K181</f>
        <v>0</v>
      </c>
      <c r="J38" s="347">
        <f>H38+I38</f>
        <v>0</v>
      </c>
      <c r="K38" s="329"/>
    </row>
    <row r="39" spans="1:29" ht="14.25" customHeight="1">
      <c r="A39" s="337"/>
      <c r="B39" s="338"/>
      <c r="C39" s="350" t="s">
        <v>179</v>
      </c>
      <c r="D39" s="492">
        <f>D37+D38</f>
        <v>0</v>
      </c>
      <c r="E39" s="492">
        <f t="shared" ref="E39" si="3">E37+E38</f>
        <v>0</v>
      </c>
      <c r="F39" s="492">
        <f t="shared" ref="F39:G39" si="4">F37+F38</f>
        <v>0</v>
      </c>
      <c r="G39" s="492">
        <f t="shared" si="4"/>
        <v>0</v>
      </c>
      <c r="H39" s="492">
        <f>H37+H38</f>
        <v>0</v>
      </c>
      <c r="I39" s="492">
        <f>I37+I38</f>
        <v>0</v>
      </c>
      <c r="J39" s="351">
        <f>H39+I39</f>
        <v>0</v>
      </c>
      <c r="K39" s="329"/>
    </row>
    <row r="40" spans="1:29" ht="14.25" customHeight="1">
      <c r="A40" s="337"/>
      <c r="B40" s="338"/>
      <c r="C40" s="345"/>
      <c r="D40" s="349"/>
      <c r="E40" s="349"/>
      <c r="F40" s="349"/>
      <c r="G40" s="349"/>
      <c r="H40" s="349"/>
      <c r="I40" s="347"/>
    </row>
    <row r="41" spans="1:29" ht="12.75" customHeight="1">
      <c r="A41" s="352" t="s">
        <v>8</v>
      </c>
      <c r="B41" s="338"/>
      <c r="C41" s="345"/>
      <c r="D41" s="353"/>
      <c r="E41" s="353"/>
      <c r="F41" s="354"/>
      <c r="G41" s="353"/>
      <c r="H41" s="355"/>
    </row>
    <row r="42" spans="1:29" ht="12.75" customHeight="1">
      <c r="A42" s="352"/>
      <c r="B42" s="338"/>
      <c r="C42" s="345"/>
      <c r="D42" s="353"/>
      <c r="E42" s="353"/>
      <c r="F42" s="354"/>
      <c r="G42" s="353"/>
      <c r="H42" s="355"/>
    </row>
    <row r="43" spans="1:29" ht="12.75" customHeight="1">
      <c r="A43" s="356" t="s">
        <v>297</v>
      </c>
      <c r="B43" s="357"/>
      <c r="C43" s="358"/>
      <c r="D43" s="353"/>
      <c r="E43" s="353"/>
      <c r="F43" s="354"/>
      <c r="G43" s="353"/>
      <c r="H43" s="355"/>
      <c r="K43" s="485"/>
    </row>
    <row r="44" spans="1:29" ht="14.1" customHeight="1">
      <c r="A44" s="356"/>
      <c r="B44" s="357"/>
      <c r="C44" s="358"/>
      <c r="D44" s="359"/>
      <c r="E44" s="359"/>
      <c r="F44" s="359"/>
      <c r="G44" s="498" t="s">
        <v>10</v>
      </c>
      <c r="H44" s="499"/>
      <c r="I44" s="501" t="s">
        <v>1</v>
      </c>
      <c r="J44" s="502"/>
      <c r="K44" s="473" t="s">
        <v>113</v>
      </c>
    </row>
    <row r="45" spans="1:29" ht="13.5">
      <c r="A45" s="360" t="s">
        <v>12</v>
      </c>
      <c r="B45" s="360" t="s">
        <v>13</v>
      </c>
      <c r="C45" s="361"/>
      <c r="D45" s="362" t="s">
        <v>14</v>
      </c>
      <c r="E45" s="362" t="s">
        <v>15</v>
      </c>
      <c r="F45" s="362" t="s">
        <v>16</v>
      </c>
      <c r="G45" s="363" t="s">
        <v>17</v>
      </c>
      <c r="H45" s="364" t="s">
        <v>18</v>
      </c>
      <c r="I45" s="365" t="s">
        <v>17</v>
      </c>
      <c r="J45" s="366" t="s">
        <v>18</v>
      </c>
      <c r="K45" s="366" t="s">
        <v>18</v>
      </c>
      <c r="AA45" s="348"/>
      <c r="AB45" s="348"/>
      <c r="AC45" s="348"/>
    </row>
    <row r="46" spans="1:29" ht="14.1" customHeight="1">
      <c r="A46" s="367" t="s">
        <v>19</v>
      </c>
      <c r="B46" s="358" t="s">
        <v>295</v>
      </c>
      <c r="C46" s="360"/>
      <c r="D46" s="368"/>
      <c r="E46" s="369"/>
      <c r="F46" s="368"/>
      <c r="G46" s="301"/>
      <c r="H46" s="370"/>
      <c r="I46" s="371"/>
      <c r="J46" s="372"/>
      <c r="K46" s="372"/>
    </row>
    <row r="47" spans="1:29" ht="14.1" customHeight="1">
      <c r="A47" s="367"/>
      <c r="B47" s="373" t="s">
        <v>49</v>
      </c>
      <c r="C47" s="374" t="s">
        <v>50</v>
      </c>
      <c r="D47" s="375">
        <v>2000</v>
      </c>
      <c r="E47" s="376">
        <v>0.5</v>
      </c>
      <c r="F47" s="377" t="s">
        <v>21</v>
      </c>
      <c r="G47" s="378">
        <v>12</v>
      </c>
      <c r="H47" s="370"/>
      <c r="I47" s="371"/>
      <c r="J47" s="372"/>
      <c r="K47" s="372"/>
    </row>
    <row r="48" spans="1:29" ht="14.1" customHeight="1">
      <c r="A48" s="367"/>
      <c r="B48" s="479">
        <v>1</v>
      </c>
      <c r="C48" s="379"/>
      <c r="D48" s="380"/>
      <c r="E48" s="381"/>
      <c r="F48" s="382"/>
      <c r="G48" s="383"/>
      <c r="H48" s="370">
        <f>ROUND(D48*E48*G48,0)</f>
        <v>0</v>
      </c>
      <c r="I48" s="384"/>
      <c r="J48" s="370">
        <f>ROUND(D48*E48*I48,0)</f>
        <v>0</v>
      </c>
      <c r="K48" s="372">
        <f t="shared" ref="K48:K55" si="5">SUM(ROUND(H48+J48,0))</f>
        <v>0</v>
      </c>
    </row>
    <row r="49" spans="1:29" ht="14.1" customHeight="1">
      <c r="A49" s="367"/>
      <c r="B49" s="479">
        <v>2</v>
      </c>
      <c r="C49" s="379"/>
      <c r="D49" s="380"/>
      <c r="E49" s="381"/>
      <c r="F49" s="382"/>
      <c r="G49" s="383"/>
      <c r="H49" s="370">
        <f t="shared" ref="H49:H55" si="6">ROUND(D49*E49*G49,0)</f>
        <v>0</v>
      </c>
      <c r="I49" s="384"/>
      <c r="J49" s="370">
        <f t="shared" ref="J49:J50" si="7">ROUND(D49*E49*I49,0)</f>
        <v>0</v>
      </c>
      <c r="K49" s="372">
        <f t="shared" si="5"/>
        <v>0</v>
      </c>
    </row>
    <row r="50" spans="1:29" ht="14.1" customHeight="1">
      <c r="A50" s="367"/>
      <c r="B50" s="479">
        <v>3</v>
      </c>
      <c r="C50" s="379"/>
      <c r="D50" s="380"/>
      <c r="E50" s="381"/>
      <c r="F50" s="382"/>
      <c r="G50" s="383"/>
      <c r="H50" s="370">
        <f t="shared" si="6"/>
        <v>0</v>
      </c>
      <c r="I50" s="384"/>
      <c r="J50" s="370">
        <f t="shared" si="7"/>
        <v>0</v>
      </c>
      <c r="K50" s="372">
        <f t="shared" si="5"/>
        <v>0</v>
      </c>
    </row>
    <row r="51" spans="1:29" ht="14.1" customHeight="1">
      <c r="A51" s="367"/>
      <c r="B51" s="479">
        <v>4</v>
      </c>
      <c r="C51" s="379"/>
      <c r="D51" s="380"/>
      <c r="E51" s="381"/>
      <c r="F51" s="382"/>
      <c r="G51" s="383"/>
      <c r="H51" s="370">
        <f t="shared" si="6"/>
        <v>0</v>
      </c>
      <c r="I51" s="384"/>
      <c r="J51" s="370">
        <f>ROUND(D51*E51*I51,0)</f>
        <v>0</v>
      </c>
      <c r="K51" s="372">
        <f t="shared" si="5"/>
        <v>0</v>
      </c>
    </row>
    <row r="52" spans="1:29" ht="14.1" customHeight="1">
      <c r="A52" s="367"/>
      <c r="B52" s="479">
        <v>5</v>
      </c>
      <c r="C52" s="379"/>
      <c r="D52" s="380"/>
      <c r="E52" s="381"/>
      <c r="F52" s="382"/>
      <c r="G52" s="383"/>
      <c r="H52" s="370">
        <f t="shared" si="6"/>
        <v>0</v>
      </c>
      <c r="I52" s="384"/>
      <c r="J52" s="370">
        <f t="shared" ref="J52:J55" si="8">ROUND(D52*E52*I52,0)</f>
        <v>0</v>
      </c>
      <c r="K52" s="372">
        <f t="shared" si="5"/>
        <v>0</v>
      </c>
    </row>
    <row r="53" spans="1:29" ht="14.1" customHeight="1">
      <c r="A53" s="367"/>
      <c r="B53" s="479">
        <v>6</v>
      </c>
      <c r="C53" s="379"/>
      <c r="D53" s="380"/>
      <c r="E53" s="381"/>
      <c r="F53" s="382"/>
      <c r="G53" s="383"/>
      <c r="H53" s="370">
        <f t="shared" si="6"/>
        <v>0</v>
      </c>
      <c r="I53" s="384"/>
      <c r="J53" s="370">
        <f t="shared" si="8"/>
        <v>0</v>
      </c>
      <c r="K53" s="372">
        <f t="shared" si="5"/>
        <v>0</v>
      </c>
    </row>
    <row r="54" spans="1:29" ht="14.1" customHeight="1">
      <c r="A54" s="367"/>
      <c r="B54" s="479">
        <v>7</v>
      </c>
      <c r="C54" s="379"/>
      <c r="D54" s="380"/>
      <c r="E54" s="381"/>
      <c r="F54" s="382"/>
      <c r="G54" s="383"/>
      <c r="H54" s="370">
        <f t="shared" si="6"/>
        <v>0</v>
      </c>
      <c r="I54" s="384"/>
      <c r="J54" s="370">
        <f t="shared" si="8"/>
        <v>0</v>
      </c>
      <c r="K54" s="372">
        <f t="shared" si="5"/>
        <v>0</v>
      </c>
    </row>
    <row r="55" spans="1:29" ht="14.1" customHeight="1">
      <c r="A55" s="367"/>
      <c r="B55" s="479">
        <v>8</v>
      </c>
      <c r="C55" s="379"/>
      <c r="D55" s="380"/>
      <c r="E55" s="381"/>
      <c r="F55" s="382"/>
      <c r="G55" s="383"/>
      <c r="H55" s="370">
        <f t="shared" si="6"/>
        <v>0</v>
      </c>
      <c r="I55" s="384"/>
      <c r="J55" s="370">
        <f t="shared" si="8"/>
        <v>0</v>
      </c>
      <c r="K55" s="372">
        <f t="shared" si="5"/>
        <v>0</v>
      </c>
    </row>
    <row r="56" spans="1:29" ht="14.1" customHeight="1">
      <c r="A56" s="367"/>
      <c r="B56" s="367"/>
      <c r="C56" s="358"/>
      <c r="D56" s="385"/>
      <c r="E56" s="386"/>
      <c r="F56" s="359"/>
      <c r="G56" s="301"/>
      <c r="H56" s="370"/>
      <c r="I56" s="371"/>
      <c r="J56" s="372"/>
      <c r="K56" s="372"/>
    </row>
    <row r="57" spans="1:29" ht="14.1" customHeight="1">
      <c r="A57" s="367"/>
      <c r="B57" s="367"/>
      <c r="C57" s="358"/>
      <c r="D57" s="387" t="s">
        <v>61</v>
      </c>
      <c r="E57" s="362" t="s">
        <v>15</v>
      </c>
      <c r="F57" s="359"/>
      <c r="G57" s="301"/>
      <c r="H57" s="370"/>
      <c r="I57" s="371"/>
      <c r="J57" s="372"/>
      <c r="K57" s="372"/>
    </row>
    <row r="58" spans="1:29" ht="14.1" customHeight="1">
      <c r="A58" s="367" t="s">
        <v>63</v>
      </c>
      <c r="B58" s="358" t="s">
        <v>94</v>
      </c>
      <c r="C58" s="388"/>
      <c r="D58" s="389"/>
      <c r="E58" s="390"/>
      <c r="F58" s="382" t="s">
        <v>127</v>
      </c>
      <c r="G58" s="383">
        <v>1</v>
      </c>
      <c r="H58" s="370">
        <f>SUM(H48:H55)*E58*G58</f>
        <v>0</v>
      </c>
      <c r="I58" s="384">
        <v>1</v>
      </c>
      <c r="J58" s="372">
        <f>SUM(J48:J55)*E58*I58</f>
        <v>0</v>
      </c>
      <c r="K58" s="372">
        <f>SUM(ROUND(H58+J58,0))</f>
        <v>0</v>
      </c>
    </row>
    <row r="59" spans="1:29" ht="14.1" customHeight="1">
      <c r="A59" s="367" t="s">
        <v>64</v>
      </c>
      <c r="B59" s="358" t="s">
        <v>62</v>
      </c>
      <c r="C59" s="388"/>
      <c r="D59" s="389"/>
      <c r="E59" s="390"/>
      <c r="F59" s="382" t="s">
        <v>127</v>
      </c>
      <c r="G59" s="383">
        <v>1</v>
      </c>
      <c r="H59" s="370">
        <f>SUM(H48:H55)*E59*G59</f>
        <v>0</v>
      </c>
      <c r="I59" s="384">
        <v>1</v>
      </c>
      <c r="J59" s="372">
        <f>SUM(J48:J55)*E59*I59</f>
        <v>0</v>
      </c>
      <c r="K59" s="372">
        <f>SUM(ROUND(H59+J59,0))</f>
        <v>0</v>
      </c>
      <c r="AA59" s="348"/>
      <c r="AB59" s="348"/>
      <c r="AC59" s="348"/>
    </row>
    <row r="60" spans="1:29" ht="14.1" customHeight="1">
      <c r="A60" s="360" t="s">
        <v>27</v>
      </c>
      <c r="B60" s="391"/>
      <c r="C60" s="391"/>
      <c r="D60" s="389"/>
      <c r="E60" s="392"/>
      <c r="F60" s="359"/>
      <c r="G60" s="301"/>
      <c r="H60" s="393">
        <f>SUM(H48:H59)</f>
        <v>0</v>
      </c>
      <c r="I60" s="394"/>
      <c r="J60" s="395">
        <f>SUM(J48:J59)</f>
        <v>0</v>
      </c>
      <c r="K60" s="395">
        <f>SUM(K48:K59)</f>
        <v>0</v>
      </c>
    </row>
    <row r="61" spans="1:29" ht="14.1" customHeight="1">
      <c r="A61" s="330"/>
      <c r="B61" s="360"/>
      <c r="C61" s="391"/>
      <c r="D61" s="320"/>
      <c r="E61" s="396"/>
      <c r="F61" s="359"/>
      <c r="G61" s="301"/>
      <c r="H61" s="393"/>
      <c r="I61" s="371"/>
      <c r="J61" s="395"/>
      <c r="K61" s="395"/>
    </row>
    <row r="62" spans="1:29" ht="14.1" customHeight="1">
      <c r="A62" s="360" t="s">
        <v>28</v>
      </c>
      <c r="B62" s="360" t="s">
        <v>263</v>
      </c>
      <c r="C62" s="391"/>
      <c r="D62" s="397" t="s">
        <v>14</v>
      </c>
      <c r="E62" s="362" t="s">
        <v>15</v>
      </c>
      <c r="F62" s="359"/>
      <c r="G62" s="301"/>
      <c r="H62" s="370"/>
      <c r="I62" s="371"/>
      <c r="J62" s="372"/>
      <c r="K62" s="372"/>
    </row>
    <row r="63" spans="1:29" ht="14.1" customHeight="1">
      <c r="A63" s="359" t="s">
        <v>19</v>
      </c>
      <c r="B63" s="358" t="s">
        <v>97</v>
      </c>
      <c r="C63" s="391"/>
      <c r="D63" s="397"/>
      <c r="E63" s="362"/>
      <c r="F63" s="359"/>
      <c r="G63" s="301"/>
      <c r="H63" s="370"/>
      <c r="I63" s="371"/>
      <c r="J63" s="372"/>
      <c r="K63" s="372"/>
    </row>
    <row r="64" spans="1:29" ht="14.1" customHeight="1">
      <c r="A64" s="391"/>
      <c r="B64" s="398" t="s">
        <v>261</v>
      </c>
      <c r="C64" s="399"/>
      <c r="D64" s="400"/>
      <c r="E64" s="401"/>
      <c r="F64" s="402"/>
      <c r="G64" s="403"/>
      <c r="H64" s="370"/>
      <c r="I64" s="371"/>
      <c r="J64" s="372"/>
      <c r="K64" s="372"/>
    </row>
    <row r="65" spans="1:11" ht="16.5" customHeight="1">
      <c r="A65" s="391"/>
      <c r="B65" s="479">
        <v>1</v>
      </c>
      <c r="C65" s="404" t="s">
        <v>299</v>
      </c>
      <c r="D65" s="405">
        <f>'Travel Details'!H156</f>
        <v>0</v>
      </c>
      <c r="E65" s="406">
        <v>1</v>
      </c>
      <c r="F65" s="382" t="s">
        <v>218</v>
      </c>
      <c r="G65" s="407">
        <v>1</v>
      </c>
      <c r="H65" s="370">
        <f>ROUND(D65*E65*G65,0)</f>
        <v>0</v>
      </c>
      <c r="I65" s="408"/>
      <c r="J65" s="486"/>
      <c r="K65" s="372">
        <f>SUM(ROUND(H65+J65,0))</f>
        <v>0</v>
      </c>
    </row>
    <row r="66" spans="1:11" ht="18" customHeight="1">
      <c r="A66" s="391"/>
      <c r="B66" s="479">
        <v>2</v>
      </c>
      <c r="C66" s="404" t="s">
        <v>300</v>
      </c>
      <c r="D66" s="405">
        <f>'Travel Details'!Q156</f>
        <v>0</v>
      </c>
      <c r="E66" s="406">
        <v>1</v>
      </c>
      <c r="F66" s="382" t="s">
        <v>218</v>
      </c>
      <c r="G66" s="407"/>
      <c r="H66" s="370"/>
      <c r="I66" s="408">
        <v>1</v>
      </c>
      <c r="J66" s="370">
        <f>ROUND(D66*E66*I66,0)</f>
        <v>0</v>
      </c>
      <c r="K66" s="372">
        <f>SUM(ROUND(H66+J66,0))</f>
        <v>0</v>
      </c>
    </row>
    <row r="67" spans="1:11" s="412" customFormat="1" ht="14.1" customHeight="1">
      <c r="A67" s="360" t="s">
        <v>29</v>
      </c>
      <c r="B67" s="358"/>
      <c r="C67" s="360"/>
      <c r="D67" s="409"/>
      <c r="E67" s="410"/>
      <c r="F67" s="368"/>
      <c r="G67" s="411"/>
      <c r="H67" s="393">
        <f>SUM(H65:H66)</f>
        <v>0</v>
      </c>
      <c r="I67" s="394"/>
      <c r="J67" s="393">
        <f>SUM(J65:J66)</f>
        <v>0</v>
      </c>
      <c r="K67" s="393">
        <f>SUM(K65:K66)</f>
        <v>0</v>
      </c>
    </row>
    <row r="68" spans="1:11" s="412" customFormat="1" ht="14.1" customHeight="1">
      <c r="A68" s="360"/>
      <c r="B68" s="358"/>
      <c r="C68" s="360"/>
      <c r="D68" s="409"/>
      <c r="E68" s="410"/>
      <c r="F68" s="368"/>
      <c r="G68" s="411"/>
      <c r="H68" s="393"/>
      <c r="I68" s="394"/>
      <c r="J68" s="395"/>
      <c r="K68" s="395"/>
    </row>
    <row r="69" spans="1:11" s="412" customFormat="1" ht="14.1" customHeight="1">
      <c r="A69" s="413" t="s">
        <v>30</v>
      </c>
      <c r="B69" s="413" t="s">
        <v>129</v>
      </c>
      <c r="C69" s="413"/>
      <c r="D69" s="397" t="s">
        <v>14</v>
      </c>
      <c r="E69" s="362" t="s">
        <v>15</v>
      </c>
      <c r="F69" s="414"/>
      <c r="G69" s="415"/>
      <c r="H69" s="370"/>
      <c r="I69" s="416"/>
      <c r="J69" s="372"/>
      <c r="K69" s="372"/>
    </row>
    <row r="70" spans="1:11" ht="14.1" customHeight="1">
      <c r="A70" s="367" t="s">
        <v>19</v>
      </c>
      <c r="B70" s="358" t="s">
        <v>102</v>
      </c>
      <c r="C70" s="360"/>
      <c r="D70" s="409"/>
      <c r="E70" s="369"/>
      <c r="F70" s="368"/>
      <c r="G70" s="301"/>
      <c r="H70" s="370"/>
      <c r="I70" s="371"/>
      <c r="J70" s="372"/>
      <c r="K70" s="372"/>
    </row>
    <row r="71" spans="1:11" s="412" customFormat="1" ht="14.1" customHeight="1">
      <c r="A71" s="359"/>
      <c r="B71" s="398" t="s">
        <v>261</v>
      </c>
      <c r="C71" s="399"/>
      <c r="D71" s="400"/>
      <c r="E71" s="401"/>
      <c r="F71" s="402"/>
      <c r="G71" s="403"/>
      <c r="H71" s="370"/>
      <c r="I71" s="371"/>
      <c r="J71" s="372"/>
      <c r="K71" s="372"/>
    </row>
    <row r="72" spans="1:11" s="412" customFormat="1" ht="16.5" customHeight="1">
      <c r="A72" s="359"/>
      <c r="B72" s="479">
        <v>1</v>
      </c>
      <c r="C72" s="404" t="s">
        <v>301</v>
      </c>
      <c r="D72" s="405">
        <f>'Travel Details'!H309</f>
        <v>0</v>
      </c>
      <c r="E72" s="418">
        <v>1</v>
      </c>
      <c r="F72" s="382" t="s">
        <v>218</v>
      </c>
      <c r="G72" s="407">
        <v>1</v>
      </c>
      <c r="H72" s="370">
        <f>ROUND(D72*E72*G72,0)</f>
        <v>0</v>
      </c>
      <c r="I72" s="408"/>
      <c r="J72" s="370"/>
      <c r="K72" s="372">
        <f>SUM(ROUND(H72+J72,0))</f>
        <v>0</v>
      </c>
    </row>
    <row r="73" spans="1:11" s="412" customFormat="1" ht="16.5" customHeight="1">
      <c r="A73" s="359"/>
      <c r="B73" s="479">
        <v>2</v>
      </c>
      <c r="C73" s="404" t="s">
        <v>302</v>
      </c>
      <c r="D73" s="405">
        <f>'Travel Details'!Q309</f>
        <v>0</v>
      </c>
      <c r="E73" s="418">
        <v>1</v>
      </c>
      <c r="F73" s="382" t="s">
        <v>218</v>
      </c>
      <c r="G73" s="407"/>
      <c r="H73" s="370"/>
      <c r="I73" s="408">
        <v>1</v>
      </c>
      <c r="J73" s="370">
        <f t="shared" ref="J73" si="9">ROUND(D73*E73*I73,0)</f>
        <v>0</v>
      </c>
      <c r="K73" s="372">
        <f>SUM(ROUND(H73+J73,0))</f>
        <v>0</v>
      </c>
    </row>
    <row r="74" spans="1:11" s="412" customFormat="1" ht="14.1" customHeight="1">
      <c r="A74" s="359"/>
      <c r="B74" s="417"/>
      <c r="C74" s="419"/>
      <c r="D74" s="320"/>
      <c r="E74" s="420"/>
      <c r="F74" s="421"/>
      <c r="G74" s="301"/>
      <c r="H74" s="370"/>
      <c r="I74" s="371"/>
      <c r="J74" s="372"/>
      <c r="K74" s="372"/>
    </row>
    <row r="75" spans="1:11" s="412" customFormat="1" ht="14.1" customHeight="1">
      <c r="A75" s="359" t="s">
        <v>63</v>
      </c>
      <c r="B75" s="417" t="s">
        <v>158</v>
      </c>
      <c r="C75" s="358"/>
      <c r="D75" s="320"/>
      <c r="E75" s="420"/>
      <c r="F75" s="359"/>
      <c r="G75" s="301"/>
      <c r="H75" s="370"/>
      <c r="I75" s="371"/>
      <c r="J75" s="372"/>
      <c r="K75" s="372"/>
    </row>
    <row r="76" spans="1:11" s="412" customFormat="1" ht="12.75" customHeight="1">
      <c r="A76" s="391"/>
      <c r="B76" s="479">
        <v>1</v>
      </c>
      <c r="C76" s="379"/>
      <c r="D76" s="422"/>
      <c r="E76" s="423"/>
      <c r="F76" s="382"/>
      <c r="G76" s="383"/>
      <c r="H76" s="370">
        <f>ROUND(D76*E76*G76,0)</f>
        <v>0</v>
      </c>
      <c r="I76" s="384"/>
      <c r="J76" s="370">
        <f>ROUND(D76*E76*I76,0)</f>
        <v>0</v>
      </c>
      <c r="K76" s="372">
        <f>SUM(ROUND(H76+J76,0))</f>
        <v>0</v>
      </c>
    </row>
    <row r="77" spans="1:11" s="412" customFormat="1" ht="14.1" customHeight="1">
      <c r="A77" s="391"/>
      <c r="B77" s="479">
        <v>2</v>
      </c>
      <c r="C77" s="379"/>
      <c r="D77" s="422"/>
      <c r="E77" s="423"/>
      <c r="F77" s="382"/>
      <c r="G77" s="383"/>
      <c r="H77" s="370">
        <f>ROUND(D77*E77*G77,0)</f>
        <v>0</v>
      </c>
      <c r="I77" s="384"/>
      <c r="J77" s="370">
        <f t="shared" ref="J77:J78" si="10">ROUND(D77*E77*I77,0)</f>
        <v>0</v>
      </c>
      <c r="K77" s="372">
        <f>SUM(ROUND(H77+J77,0))</f>
        <v>0</v>
      </c>
    </row>
    <row r="78" spans="1:11" s="412" customFormat="1" ht="14.1" customHeight="1">
      <c r="A78" s="391"/>
      <c r="B78" s="479">
        <v>3</v>
      </c>
      <c r="C78" s="379"/>
      <c r="D78" s="422"/>
      <c r="E78" s="423"/>
      <c r="F78" s="382"/>
      <c r="G78" s="383"/>
      <c r="H78" s="370">
        <f>ROUND(D78*E78*G78,0)</f>
        <v>0</v>
      </c>
      <c r="I78" s="384"/>
      <c r="J78" s="370">
        <f t="shared" si="10"/>
        <v>0</v>
      </c>
      <c r="K78" s="372">
        <f>SUM(ROUND(H78+J78,0))</f>
        <v>0</v>
      </c>
    </row>
    <row r="79" spans="1:11" s="412" customFormat="1" ht="14.1" customHeight="1">
      <c r="A79" s="360" t="s">
        <v>118</v>
      </c>
      <c r="B79" s="358"/>
      <c r="C79" s="360"/>
      <c r="D79" s="409"/>
      <c r="E79" s="410"/>
      <c r="F79" s="368"/>
      <c r="G79" s="411"/>
      <c r="H79" s="393">
        <f>SUM(H72:H78)</f>
        <v>0</v>
      </c>
      <c r="I79" s="394"/>
      <c r="J79" s="395">
        <f>SUM(J72:J78)</f>
        <v>0</v>
      </c>
      <c r="K79" s="395">
        <f>SUM(K72:K78)</f>
        <v>0</v>
      </c>
    </row>
    <row r="80" spans="1:11" s="412" customFormat="1" ht="14.1" customHeight="1">
      <c r="A80" s="360"/>
      <c r="B80" s="358"/>
      <c r="C80" s="360"/>
      <c r="D80" s="409"/>
      <c r="E80" s="410"/>
      <c r="F80" s="368"/>
      <c r="G80" s="411"/>
      <c r="H80" s="393"/>
      <c r="I80" s="394"/>
      <c r="J80" s="395"/>
      <c r="K80" s="395"/>
    </row>
    <row r="81" spans="1:11" s="412" customFormat="1" ht="21.75" customHeight="1">
      <c r="A81" s="413" t="s">
        <v>34</v>
      </c>
      <c r="B81" s="495" t="s">
        <v>304</v>
      </c>
      <c r="C81" s="495"/>
      <c r="D81" s="397" t="s">
        <v>14</v>
      </c>
      <c r="E81" s="362" t="s">
        <v>15</v>
      </c>
      <c r="F81" s="414"/>
      <c r="G81" s="415"/>
      <c r="H81" s="370"/>
      <c r="I81" s="416"/>
      <c r="J81" s="372"/>
      <c r="K81" s="372"/>
    </row>
    <row r="82" spans="1:11" ht="14.1" customHeight="1">
      <c r="A82" s="367" t="s">
        <v>19</v>
      </c>
      <c r="B82" s="358" t="s">
        <v>31</v>
      </c>
      <c r="C82" s="360"/>
      <c r="D82" s="409"/>
      <c r="E82" s="369"/>
      <c r="F82" s="368"/>
      <c r="G82" s="301"/>
      <c r="H82" s="370"/>
      <c r="I82" s="371"/>
      <c r="J82" s="372"/>
      <c r="K82" s="372"/>
    </row>
    <row r="83" spans="1:11" s="412" customFormat="1" ht="14.1" customHeight="1">
      <c r="A83" s="391"/>
      <c r="B83" s="479">
        <v>1</v>
      </c>
      <c r="C83" s="379"/>
      <c r="D83" s="422"/>
      <c r="E83" s="423"/>
      <c r="F83" s="382"/>
      <c r="G83" s="383"/>
      <c r="H83" s="370">
        <f>ROUND(D83*E83*G83,0)</f>
        <v>0</v>
      </c>
      <c r="I83" s="384"/>
      <c r="J83" s="370">
        <f>ROUND(D83*E83*I83,0)</f>
        <v>0</v>
      </c>
      <c r="K83" s="372">
        <f>SUM(ROUND(H83+J83,0))</f>
        <v>0</v>
      </c>
    </row>
    <row r="84" spans="1:11" s="412" customFormat="1" ht="14.1" customHeight="1">
      <c r="A84" s="391"/>
      <c r="B84" s="479">
        <v>2</v>
      </c>
      <c r="C84" s="379"/>
      <c r="D84" s="422"/>
      <c r="E84" s="423"/>
      <c r="F84" s="382"/>
      <c r="G84" s="383"/>
      <c r="H84" s="370">
        <f>ROUND(D84*E84*G84,0)</f>
        <v>0</v>
      </c>
      <c r="I84" s="384"/>
      <c r="J84" s="370">
        <f t="shared" ref="J84:J86" si="11">ROUND(D84*E84*I84,0)</f>
        <v>0</v>
      </c>
      <c r="K84" s="372">
        <f>SUM(ROUND(H84+J84,0))</f>
        <v>0</v>
      </c>
    </row>
    <row r="85" spans="1:11" s="412" customFormat="1" ht="14.1" customHeight="1">
      <c r="A85" s="391"/>
      <c r="B85" s="479">
        <v>3</v>
      </c>
      <c r="C85" s="379"/>
      <c r="D85" s="422"/>
      <c r="E85" s="423"/>
      <c r="F85" s="382"/>
      <c r="G85" s="383"/>
      <c r="H85" s="370">
        <f>ROUND(D85*E85*G85,0)</f>
        <v>0</v>
      </c>
      <c r="I85" s="384"/>
      <c r="J85" s="370">
        <f t="shared" si="11"/>
        <v>0</v>
      </c>
      <c r="K85" s="372">
        <f>SUM(ROUND(H85+J85,0))</f>
        <v>0</v>
      </c>
    </row>
    <row r="86" spans="1:11" s="412" customFormat="1" ht="14.1" customHeight="1">
      <c r="A86" s="391"/>
      <c r="B86" s="479">
        <v>4</v>
      </c>
      <c r="C86" s="379"/>
      <c r="D86" s="422"/>
      <c r="E86" s="423"/>
      <c r="F86" s="382"/>
      <c r="G86" s="383"/>
      <c r="H86" s="370">
        <f>ROUND(D86*E86*G86,0)</f>
        <v>0</v>
      </c>
      <c r="I86" s="384"/>
      <c r="J86" s="370">
        <f t="shared" si="11"/>
        <v>0</v>
      </c>
      <c r="K86" s="372">
        <f>SUM(ROUND(H86+J86,0))</f>
        <v>0</v>
      </c>
    </row>
    <row r="87" spans="1:11" s="412" customFormat="1" ht="14.1" customHeight="1">
      <c r="A87" s="360" t="s">
        <v>33</v>
      </c>
      <c r="B87" s="358"/>
      <c r="C87" s="360"/>
      <c r="D87" s="409"/>
      <c r="E87" s="410"/>
      <c r="F87" s="368"/>
      <c r="G87" s="411"/>
      <c r="H87" s="393">
        <f>SUM(H83:H86)</f>
        <v>0</v>
      </c>
      <c r="I87" s="394"/>
      <c r="J87" s="395">
        <f>SUM(J83:J86)</f>
        <v>0</v>
      </c>
      <c r="K87" s="395">
        <f>SUM(K83:K86)</f>
        <v>0</v>
      </c>
    </row>
    <row r="88" spans="1:11" s="412" customFormat="1" ht="14.1" customHeight="1">
      <c r="A88" s="360"/>
      <c r="B88" s="358"/>
      <c r="C88" s="360"/>
      <c r="D88" s="409"/>
      <c r="E88" s="410"/>
      <c r="F88" s="368"/>
      <c r="G88" s="411"/>
      <c r="H88" s="393"/>
      <c r="I88" s="394"/>
      <c r="J88" s="395"/>
      <c r="K88" s="395"/>
    </row>
    <row r="89" spans="1:11" s="412" customFormat="1" ht="14.1" customHeight="1">
      <c r="A89" s="360" t="s">
        <v>40</v>
      </c>
      <c r="B89" s="360" t="s">
        <v>6</v>
      </c>
      <c r="C89" s="360"/>
      <c r="D89" s="397" t="s">
        <v>14</v>
      </c>
      <c r="E89" s="362" t="s">
        <v>15</v>
      </c>
      <c r="F89" s="368"/>
      <c r="G89" s="411"/>
      <c r="H89" s="393"/>
      <c r="I89" s="394"/>
      <c r="J89" s="395"/>
      <c r="K89" s="395"/>
    </row>
    <row r="90" spans="1:11" ht="14.1" customHeight="1">
      <c r="A90" s="367" t="s">
        <v>19</v>
      </c>
      <c r="B90" s="358" t="s">
        <v>35</v>
      </c>
      <c r="C90" s="360"/>
      <c r="D90" s="409"/>
      <c r="E90" s="369"/>
      <c r="F90" s="368"/>
      <c r="G90" s="301"/>
      <c r="H90" s="370"/>
      <c r="I90" s="371"/>
      <c r="J90" s="372"/>
      <c r="K90" s="372"/>
    </row>
    <row r="91" spans="1:11" s="412" customFormat="1" ht="14.1" customHeight="1">
      <c r="A91" s="391"/>
      <c r="B91" s="479">
        <v>1</v>
      </c>
      <c r="C91" s="379"/>
      <c r="D91" s="424"/>
      <c r="E91" s="423"/>
      <c r="F91" s="382"/>
      <c r="G91" s="383"/>
      <c r="H91" s="370">
        <f>ROUND(D91*E91*G91,0)</f>
        <v>0</v>
      </c>
      <c r="I91" s="384"/>
      <c r="J91" s="370">
        <f>ROUND(D91*E91*I91,0)</f>
        <v>0</v>
      </c>
      <c r="K91" s="372">
        <f>SUM(ROUND(H91+J91,0))</f>
        <v>0</v>
      </c>
    </row>
    <row r="92" spans="1:11" s="412" customFormat="1" ht="14.1" customHeight="1">
      <c r="A92" s="391"/>
      <c r="B92" s="479">
        <v>2</v>
      </c>
      <c r="C92" s="379"/>
      <c r="D92" s="422"/>
      <c r="E92" s="423"/>
      <c r="F92" s="382"/>
      <c r="G92" s="383"/>
      <c r="H92" s="370">
        <f t="shared" ref="H92:H96" si="12">ROUND(D92*E92*G92,0)</f>
        <v>0</v>
      </c>
      <c r="I92" s="487"/>
      <c r="J92" s="370">
        <f t="shared" ref="J92:J96" si="13">ROUND(D92*E92*I92,0)</f>
        <v>0</v>
      </c>
      <c r="K92" s="372">
        <f t="shared" ref="K92:K96" si="14">SUM(ROUND(H92+J92,0))</f>
        <v>0</v>
      </c>
    </row>
    <row r="93" spans="1:11" s="412" customFormat="1" ht="14.1" customHeight="1">
      <c r="A93" s="391"/>
      <c r="B93" s="479">
        <v>3</v>
      </c>
      <c r="C93" s="379"/>
      <c r="D93" s="422"/>
      <c r="E93" s="423"/>
      <c r="F93" s="382"/>
      <c r="G93" s="383"/>
      <c r="H93" s="370">
        <f t="shared" si="12"/>
        <v>0</v>
      </c>
      <c r="I93" s="488"/>
      <c r="J93" s="370">
        <f t="shared" si="13"/>
        <v>0</v>
      </c>
      <c r="K93" s="372">
        <f t="shared" si="14"/>
        <v>0</v>
      </c>
    </row>
    <row r="94" spans="1:11" s="412" customFormat="1" ht="14.1" customHeight="1">
      <c r="A94" s="391"/>
      <c r="B94" s="479">
        <v>4</v>
      </c>
      <c r="C94" s="379"/>
      <c r="D94" s="422"/>
      <c r="E94" s="423"/>
      <c r="F94" s="382"/>
      <c r="G94" s="383"/>
      <c r="H94" s="370">
        <f t="shared" si="12"/>
        <v>0</v>
      </c>
      <c r="I94" s="488"/>
      <c r="J94" s="370">
        <f t="shared" si="13"/>
        <v>0</v>
      </c>
      <c r="K94" s="372">
        <f t="shared" si="14"/>
        <v>0</v>
      </c>
    </row>
    <row r="95" spans="1:11" s="412" customFormat="1" ht="14.1" customHeight="1">
      <c r="A95" s="391"/>
      <c r="B95" s="479">
        <v>5</v>
      </c>
      <c r="C95" s="379"/>
      <c r="D95" s="424"/>
      <c r="E95" s="423"/>
      <c r="F95" s="382"/>
      <c r="G95" s="383"/>
      <c r="H95" s="370">
        <f t="shared" si="12"/>
        <v>0</v>
      </c>
      <c r="I95" s="384"/>
      <c r="J95" s="370">
        <f t="shared" si="13"/>
        <v>0</v>
      </c>
      <c r="K95" s="372">
        <f t="shared" si="14"/>
        <v>0</v>
      </c>
    </row>
    <row r="96" spans="1:11" s="412" customFormat="1" ht="14.1" customHeight="1">
      <c r="A96" s="391"/>
      <c r="B96" s="479">
        <v>6</v>
      </c>
      <c r="C96" s="379"/>
      <c r="D96" s="424"/>
      <c r="E96" s="423"/>
      <c r="F96" s="382"/>
      <c r="G96" s="383"/>
      <c r="H96" s="370">
        <f t="shared" si="12"/>
        <v>0</v>
      </c>
      <c r="I96" s="384"/>
      <c r="J96" s="370">
        <f t="shared" si="13"/>
        <v>0</v>
      </c>
      <c r="K96" s="372">
        <f t="shared" si="14"/>
        <v>0</v>
      </c>
    </row>
    <row r="97" spans="1:11" s="412" customFormat="1" ht="14.1" customHeight="1">
      <c r="A97" s="360" t="s">
        <v>39</v>
      </c>
      <c r="B97" s="358"/>
      <c r="C97" s="391"/>
      <c r="D97" s="320"/>
      <c r="E97" s="420"/>
      <c r="F97" s="368"/>
      <c r="G97" s="411"/>
      <c r="H97" s="393">
        <f>SUM(H91:H96)</f>
        <v>0</v>
      </c>
      <c r="I97" s="394"/>
      <c r="J97" s="395">
        <f>SUM(J91:J96)</f>
        <v>0</v>
      </c>
      <c r="K97" s="395">
        <f>SUM(K91:K96)</f>
        <v>0</v>
      </c>
    </row>
    <row r="98" spans="1:11" s="412" customFormat="1" ht="14.1" customHeight="1">
      <c r="A98" s="360"/>
      <c r="B98" s="358"/>
      <c r="C98" s="391"/>
      <c r="D98" s="320"/>
      <c r="E98" s="420"/>
      <c r="F98" s="368"/>
      <c r="G98" s="411"/>
      <c r="H98" s="393"/>
      <c r="I98" s="394"/>
      <c r="J98" s="395"/>
      <c r="K98" s="395"/>
    </row>
    <row r="99" spans="1:11" ht="14.1" customHeight="1">
      <c r="A99" s="360" t="s">
        <v>43</v>
      </c>
      <c r="B99" s="360" t="s">
        <v>7</v>
      </c>
      <c r="C99" s="360"/>
      <c r="D99" s="397" t="s">
        <v>14</v>
      </c>
      <c r="E99" s="362" t="s">
        <v>15</v>
      </c>
      <c r="F99" s="368"/>
      <c r="G99" s="301"/>
      <c r="H99" s="370"/>
      <c r="I99" s="371"/>
      <c r="J99" s="372"/>
      <c r="K99" s="372"/>
    </row>
    <row r="100" spans="1:11" ht="14.1" customHeight="1">
      <c r="A100" s="367" t="s">
        <v>19</v>
      </c>
      <c r="B100" s="358" t="s">
        <v>159</v>
      </c>
      <c r="C100" s="360"/>
      <c r="D100" s="409"/>
      <c r="E100" s="369"/>
      <c r="F100" s="368"/>
      <c r="G100" s="301"/>
      <c r="H100" s="370"/>
      <c r="I100" s="371"/>
      <c r="J100" s="372"/>
      <c r="K100" s="372"/>
    </row>
    <row r="101" spans="1:11" s="412" customFormat="1" ht="18" customHeight="1">
      <c r="A101" s="391"/>
      <c r="B101" s="479">
        <v>1</v>
      </c>
      <c r="C101" s="379"/>
      <c r="D101" s="422"/>
      <c r="E101" s="423"/>
      <c r="F101" s="382"/>
      <c r="G101" s="383"/>
      <c r="H101" s="370">
        <f>ROUND(D101*E101*G101,0)</f>
        <v>0</v>
      </c>
      <c r="I101" s="384"/>
      <c r="J101" s="370">
        <f>ROUND(D101*E101*I101,0)</f>
        <v>0</v>
      </c>
      <c r="K101" s="372">
        <f>SUM(ROUND(H101+J101,0))</f>
        <v>0</v>
      </c>
    </row>
    <row r="102" spans="1:11" s="412" customFormat="1" ht="14.1" customHeight="1">
      <c r="A102" s="391"/>
      <c r="B102" s="479">
        <v>2</v>
      </c>
      <c r="C102" s="379"/>
      <c r="D102" s="422"/>
      <c r="E102" s="423"/>
      <c r="F102" s="382"/>
      <c r="G102" s="383"/>
      <c r="H102" s="370">
        <f>ROUND(D102*E102*G102,0)</f>
        <v>0</v>
      </c>
      <c r="I102" s="384"/>
      <c r="J102" s="370">
        <f t="shared" ref="J102:J105" si="15">ROUND(D102*E102*I102,0)</f>
        <v>0</v>
      </c>
      <c r="K102" s="372">
        <f>SUM(ROUND(H102+J102,0))</f>
        <v>0</v>
      </c>
    </row>
    <row r="103" spans="1:11" s="412" customFormat="1" ht="14.1" customHeight="1">
      <c r="A103" s="391"/>
      <c r="B103" s="479">
        <v>3</v>
      </c>
      <c r="C103" s="379"/>
      <c r="D103" s="422"/>
      <c r="E103" s="423"/>
      <c r="F103" s="382"/>
      <c r="G103" s="383"/>
      <c r="H103" s="370">
        <f>ROUND(D103*E103*G103,0)</f>
        <v>0</v>
      </c>
      <c r="I103" s="384"/>
      <c r="J103" s="370">
        <f t="shared" si="15"/>
        <v>0</v>
      </c>
      <c r="K103" s="372">
        <f>SUM(ROUND(H103+J103,0))</f>
        <v>0</v>
      </c>
    </row>
    <row r="104" spans="1:11" s="412" customFormat="1" ht="14.1" customHeight="1">
      <c r="A104" s="391"/>
      <c r="B104" s="479">
        <v>4</v>
      </c>
      <c r="C104" s="379"/>
      <c r="D104" s="422"/>
      <c r="E104" s="423"/>
      <c r="F104" s="382"/>
      <c r="G104" s="383"/>
      <c r="H104" s="370">
        <f>ROUND(D104*E104*G104,0)</f>
        <v>0</v>
      </c>
      <c r="I104" s="384"/>
      <c r="J104" s="370">
        <f t="shared" si="15"/>
        <v>0</v>
      </c>
      <c r="K104" s="372">
        <f>SUM(ROUND(H104+J104,0))</f>
        <v>0</v>
      </c>
    </row>
    <row r="105" spans="1:11" s="412" customFormat="1" ht="14.1" customHeight="1">
      <c r="A105" s="391"/>
      <c r="B105" s="479">
        <v>5</v>
      </c>
      <c r="C105" s="379"/>
      <c r="D105" s="422"/>
      <c r="E105" s="423"/>
      <c r="F105" s="382"/>
      <c r="G105" s="383"/>
      <c r="H105" s="370">
        <f>ROUND(D105*E105*G105,0)</f>
        <v>0</v>
      </c>
      <c r="I105" s="384"/>
      <c r="J105" s="370">
        <f t="shared" si="15"/>
        <v>0</v>
      </c>
      <c r="K105" s="372">
        <f>SUM(ROUND(H105+J105,0))</f>
        <v>0</v>
      </c>
    </row>
    <row r="106" spans="1:11" ht="14.1" customHeight="1">
      <c r="A106" s="360" t="s">
        <v>42</v>
      </c>
      <c r="B106" s="358"/>
      <c r="C106" s="360"/>
      <c r="D106" s="409"/>
      <c r="E106" s="410"/>
      <c r="F106" s="368"/>
      <c r="G106" s="411"/>
      <c r="H106" s="393">
        <f>SUM(H101:H105)</f>
        <v>0</v>
      </c>
      <c r="I106" s="394"/>
      <c r="J106" s="395">
        <f>SUM(J101:J105)</f>
        <v>0</v>
      </c>
      <c r="K106" s="395">
        <f>SUM(K101:K105)</f>
        <v>0</v>
      </c>
    </row>
    <row r="107" spans="1:11" ht="14.1" customHeight="1">
      <c r="A107" s="360"/>
      <c r="B107" s="358"/>
      <c r="C107" s="360"/>
      <c r="D107" s="409"/>
      <c r="E107" s="410"/>
      <c r="F107" s="368"/>
      <c r="G107" s="411"/>
      <c r="H107" s="393"/>
      <c r="I107" s="394"/>
      <c r="J107" s="395"/>
      <c r="K107" s="395"/>
    </row>
    <row r="108" spans="1:11" ht="14.1" customHeight="1">
      <c r="A108" s="360" t="s">
        <v>53</v>
      </c>
      <c r="B108" s="360" t="s">
        <v>89</v>
      </c>
      <c r="C108" s="360"/>
      <c r="D108" s="397" t="s">
        <v>14</v>
      </c>
      <c r="E108" s="362" t="s">
        <v>15</v>
      </c>
      <c r="F108" s="368"/>
      <c r="G108" s="301"/>
      <c r="H108" s="370"/>
      <c r="I108" s="371"/>
      <c r="J108" s="372"/>
      <c r="K108" s="372"/>
    </row>
    <row r="109" spans="1:11" ht="14.1" customHeight="1">
      <c r="A109" s="367" t="s">
        <v>19</v>
      </c>
      <c r="B109" s="358" t="s">
        <v>160</v>
      </c>
      <c r="C109" s="360"/>
      <c r="D109" s="409"/>
      <c r="E109" s="369"/>
      <c r="F109" s="368"/>
      <c r="G109" s="301"/>
      <c r="H109" s="370"/>
      <c r="I109" s="371"/>
      <c r="J109" s="372"/>
      <c r="K109" s="372"/>
    </row>
    <row r="110" spans="1:11" s="412" customFormat="1" ht="14.1" customHeight="1">
      <c r="A110" s="391"/>
      <c r="B110" s="479">
        <v>1</v>
      </c>
      <c r="C110" s="379"/>
      <c r="D110" s="422"/>
      <c r="E110" s="423"/>
      <c r="F110" s="382"/>
      <c r="G110" s="383"/>
      <c r="H110" s="370">
        <f>ROUND(D110*E110*G110,0)</f>
        <v>0</v>
      </c>
      <c r="I110" s="488"/>
      <c r="J110" s="370">
        <f>ROUND(D110*E110*I110,0)</f>
        <v>0</v>
      </c>
      <c r="K110" s="372">
        <f>SUM(ROUND(H110+J110,0))</f>
        <v>0</v>
      </c>
    </row>
    <row r="111" spans="1:11" s="412" customFormat="1" ht="14.1" customHeight="1">
      <c r="A111" s="391"/>
      <c r="B111" s="479">
        <v>2</v>
      </c>
      <c r="C111" s="379"/>
      <c r="D111" s="422"/>
      <c r="E111" s="423"/>
      <c r="F111" s="382"/>
      <c r="G111" s="383"/>
      <c r="H111" s="370">
        <f>ROUND(D111*E111*G111,0)</f>
        <v>0</v>
      </c>
      <c r="I111" s="488"/>
      <c r="J111" s="370">
        <f t="shared" ref="J111:J114" si="16">ROUND(D111*E111*I111,0)</f>
        <v>0</v>
      </c>
      <c r="K111" s="372">
        <f>SUM(ROUND(H111+J111,0))</f>
        <v>0</v>
      </c>
    </row>
    <row r="112" spans="1:11" s="412" customFormat="1" ht="14.1" customHeight="1">
      <c r="A112" s="391"/>
      <c r="B112" s="479">
        <v>3</v>
      </c>
      <c r="C112" s="379"/>
      <c r="D112" s="422"/>
      <c r="E112" s="423"/>
      <c r="F112" s="382"/>
      <c r="G112" s="383"/>
      <c r="H112" s="370">
        <f>ROUND(D112*E112*G112,0)</f>
        <v>0</v>
      </c>
      <c r="I112" s="488"/>
      <c r="J112" s="370">
        <f t="shared" si="16"/>
        <v>0</v>
      </c>
      <c r="K112" s="372">
        <f>SUM(ROUND(H112+J112,0))</f>
        <v>0</v>
      </c>
    </row>
    <row r="113" spans="1:11" s="412" customFormat="1" ht="14.1" customHeight="1">
      <c r="A113" s="391"/>
      <c r="B113" s="479">
        <v>4</v>
      </c>
      <c r="C113" s="379"/>
      <c r="D113" s="422"/>
      <c r="E113" s="423"/>
      <c r="F113" s="382"/>
      <c r="G113" s="383"/>
      <c r="H113" s="370">
        <f>ROUND(D113*E113*G113,0)</f>
        <v>0</v>
      </c>
      <c r="I113" s="489"/>
      <c r="J113" s="370">
        <f t="shared" si="16"/>
        <v>0</v>
      </c>
      <c r="K113" s="372">
        <f>SUM(ROUND(H113+J113,0))</f>
        <v>0</v>
      </c>
    </row>
    <row r="114" spans="1:11" s="412" customFormat="1" ht="14.1" customHeight="1">
      <c r="A114" s="391"/>
      <c r="B114" s="479">
        <v>5</v>
      </c>
      <c r="C114" s="379"/>
      <c r="D114" s="422"/>
      <c r="E114" s="423"/>
      <c r="F114" s="382"/>
      <c r="G114" s="383"/>
      <c r="H114" s="370">
        <f>ROUND(D114*E114*G114,0)</f>
        <v>0</v>
      </c>
      <c r="I114" s="489"/>
      <c r="J114" s="370">
        <f t="shared" si="16"/>
        <v>0</v>
      </c>
      <c r="K114" s="372">
        <f>SUM(ROUND(H114+J114,0))</f>
        <v>0</v>
      </c>
    </row>
    <row r="115" spans="1:11" ht="14.1" customHeight="1">
      <c r="A115" s="360" t="s">
        <v>95</v>
      </c>
      <c r="B115" s="358"/>
      <c r="C115" s="360"/>
      <c r="D115" s="409"/>
      <c r="E115" s="410"/>
      <c r="F115" s="368"/>
      <c r="G115" s="411"/>
      <c r="H115" s="393">
        <f>SUM(H110:H114)</f>
        <v>0</v>
      </c>
      <c r="I115" s="488"/>
      <c r="J115" s="393">
        <f>SUM(J110:J114)</f>
        <v>0</v>
      </c>
      <c r="K115" s="393">
        <f>SUM(K110:K114)</f>
        <v>0</v>
      </c>
    </row>
    <row r="116" spans="1:11" ht="14.1" customHeight="1">
      <c r="A116" s="360"/>
      <c r="B116" s="358"/>
      <c r="C116" s="360"/>
      <c r="D116" s="409"/>
      <c r="E116" s="410"/>
      <c r="F116" s="368"/>
      <c r="G116" s="411"/>
      <c r="H116" s="393"/>
      <c r="I116" s="394"/>
      <c r="J116" s="395"/>
      <c r="K116" s="395"/>
    </row>
    <row r="117" spans="1:11" s="412" customFormat="1" ht="32.25" customHeight="1">
      <c r="A117" s="425" t="s">
        <v>58</v>
      </c>
      <c r="B117" s="496" t="s">
        <v>303</v>
      </c>
      <c r="C117" s="496"/>
      <c r="D117" s="397" t="s">
        <v>14</v>
      </c>
      <c r="E117" s="362" t="s">
        <v>15</v>
      </c>
      <c r="F117" s="368"/>
      <c r="G117" s="411"/>
      <c r="H117" s="393"/>
      <c r="I117" s="394"/>
      <c r="J117" s="395"/>
      <c r="K117" s="395"/>
    </row>
    <row r="118" spans="1:11" s="412" customFormat="1" ht="14.1" customHeight="1">
      <c r="A118" s="367" t="s">
        <v>19</v>
      </c>
      <c r="B118" s="358" t="s">
        <v>44</v>
      </c>
      <c r="C118" s="360"/>
      <c r="D118" s="409"/>
      <c r="E118" s="410"/>
      <c r="F118" s="368"/>
      <c r="G118" s="301"/>
      <c r="H118" s="370"/>
      <c r="I118" s="394"/>
      <c r="J118" s="395"/>
      <c r="K118" s="395"/>
    </row>
    <row r="119" spans="1:11" ht="14.1" customHeight="1">
      <c r="A119" s="391"/>
      <c r="B119" s="479">
        <v>1</v>
      </c>
      <c r="C119" s="426"/>
      <c r="D119" s="424"/>
      <c r="E119" s="423"/>
      <c r="F119" s="382"/>
      <c r="G119" s="383"/>
      <c r="H119" s="370">
        <f>ROUND(D119*E119*G119,0)</f>
        <v>0</v>
      </c>
      <c r="I119" s="408"/>
      <c r="J119" s="370">
        <f>ROUND(D119*E119*I119,0)</f>
        <v>0</v>
      </c>
      <c r="K119" s="372">
        <f>SUM(ROUND(H119+J119,0))</f>
        <v>0</v>
      </c>
    </row>
    <row r="120" spans="1:11" ht="14.1" customHeight="1">
      <c r="A120" s="391"/>
      <c r="B120" s="479">
        <v>2</v>
      </c>
      <c r="C120" s="426"/>
      <c r="D120" s="424"/>
      <c r="E120" s="423"/>
      <c r="F120" s="382"/>
      <c r="G120" s="383"/>
      <c r="H120" s="370">
        <f>ROUND(D120*E120*G120,0)</f>
        <v>0</v>
      </c>
      <c r="I120" s="489"/>
      <c r="J120" s="370">
        <f>ROUND(D120*E120*I120,0)</f>
        <v>0</v>
      </c>
      <c r="K120" s="372">
        <f>SUM(ROUND(H120+J120,0))</f>
        <v>0</v>
      </c>
    </row>
    <row r="121" spans="1:11" ht="14.1" customHeight="1">
      <c r="A121" s="391"/>
      <c r="B121" s="479">
        <v>3</v>
      </c>
      <c r="C121" s="426"/>
      <c r="D121" s="424"/>
      <c r="E121" s="423"/>
      <c r="F121" s="382"/>
      <c r="G121" s="383"/>
      <c r="H121" s="370">
        <f>ROUND(D121*E121*G121,0)</f>
        <v>0</v>
      </c>
      <c r="I121" s="384"/>
      <c r="J121" s="370">
        <f t="shared" ref="J121:J123" si="17">ROUND(D121*E121*I121,0)</f>
        <v>0</v>
      </c>
      <c r="K121" s="372">
        <f>SUM(ROUND(H121+J121,0))</f>
        <v>0</v>
      </c>
    </row>
    <row r="122" spans="1:11" ht="14.1" customHeight="1">
      <c r="A122" s="391"/>
      <c r="B122" s="479">
        <v>4</v>
      </c>
      <c r="C122" s="426"/>
      <c r="D122" s="424"/>
      <c r="E122" s="423"/>
      <c r="F122" s="382"/>
      <c r="G122" s="383"/>
      <c r="H122" s="370">
        <f>ROUND(D122*E122*G122,0)</f>
        <v>0</v>
      </c>
      <c r="I122" s="384"/>
      <c r="J122" s="370">
        <f t="shared" si="17"/>
        <v>0</v>
      </c>
      <c r="K122" s="372">
        <f>SUM(ROUND(H122+J122,0))</f>
        <v>0</v>
      </c>
    </row>
    <row r="123" spans="1:11" ht="14.1" customHeight="1">
      <c r="A123" s="391"/>
      <c r="B123" s="479">
        <v>5</v>
      </c>
      <c r="C123" s="426"/>
      <c r="D123" s="422"/>
      <c r="E123" s="423"/>
      <c r="F123" s="382"/>
      <c r="G123" s="383"/>
      <c r="H123" s="370">
        <f>ROUND(D123*E123*G123,0)</f>
        <v>0</v>
      </c>
      <c r="I123" s="488"/>
      <c r="J123" s="370">
        <f t="shared" si="17"/>
        <v>0</v>
      </c>
      <c r="K123" s="372">
        <f>SUM(ROUND(H123+J123,0))</f>
        <v>0</v>
      </c>
    </row>
    <row r="124" spans="1:11" s="412" customFormat="1" ht="14.1" customHeight="1">
      <c r="A124" s="360" t="s">
        <v>45</v>
      </c>
      <c r="B124" s="358"/>
      <c r="C124" s="360"/>
      <c r="D124" s="320"/>
      <c r="E124" s="420"/>
      <c r="F124" s="359"/>
      <c r="G124" s="411"/>
      <c r="H124" s="393">
        <f>SUM(H119:H123)</f>
        <v>0</v>
      </c>
      <c r="I124" s="490"/>
      <c r="J124" s="395">
        <f>SUM(J119:J123)</f>
        <v>0</v>
      </c>
      <c r="K124" s="395">
        <f>SUM(K119:K123)</f>
        <v>0</v>
      </c>
    </row>
    <row r="125" spans="1:11" ht="12.75" customHeight="1">
      <c r="D125" s="427"/>
      <c r="G125" s="428"/>
      <c r="H125" s="429"/>
      <c r="I125" s="394"/>
      <c r="J125" s="395"/>
      <c r="K125" s="395"/>
    </row>
    <row r="126" spans="1:11" s="437" customFormat="1" ht="33" customHeight="1">
      <c r="A126" s="425" t="s">
        <v>92</v>
      </c>
      <c r="B126" s="494" t="s">
        <v>315</v>
      </c>
      <c r="C126" s="494"/>
      <c r="D126" s="431"/>
      <c r="E126" s="362" t="s">
        <v>15</v>
      </c>
      <c r="F126" s="432"/>
      <c r="G126" s="433"/>
      <c r="H126" s="434"/>
      <c r="I126" s="430"/>
      <c r="J126" s="430"/>
      <c r="K126" s="430"/>
    </row>
    <row r="127" spans="1:11" s="443" customFormat="1" ht="14.1" customHeight="1">
      <c r="A127" s="425"/>
      <c r="B127" s="438" t="s">
        <v>162</v>
      </c>
      <c r="C127" s="425"/>
      <c r="D127" s="431"/>
      <c r="E127" s="439">
        <v>0.1</v>
      </c>
      <c r="F127" s="359" t="s">
        <v>55</v>
      </c>
      <c r="G127" s="440"/>
      <c r="H127" s="441">
        <f>(D37-D31)*E127</f>
        <v>0</v>
      </c>
      <c r="I127" s="435"/>
      <c r="J127" s="441">
        <f>(F37-F31)*E127</f>
        <v>0</v>
      </c>
      <c r="K127" s="441">
        <f>(H37-H31)*E127</f>
        <v>0</v>
      </c>
    </row>
    <row r="128" spans="1:11" s="443" customFormat="1" ht="14.1" customHeight="1">
      <c r="A128" s="425"/>
      <c r="B128" s="438" t="s">
        <v>163</v>
      </c>
      <c r="C128" s="425"/>
      <c r="D128" s="431"/>
      <c r="E128" s="444"/>
      <c r="F128" s="359"/>
      <c r="G128" s="440"/>
      <c r="H128" s="441"/>
      <c r="I128" s="442"/>
      <c r="J128" s="441"/>
      <c r="K128" s="441"/>
    </row>
    <row r="129" spans="1:11" s="443" customFormat="1">
      <c r="A129" s="425"/>
      <c r="B129" s="438"/>
      <c r="C129" s="425"/>
      <c r="D129" s="431"/>
      <c r="E129" s="444"/>
      <c r="F129" s="359"/>
      <c r="G129" s="440"/>
      <c r="H129" s="441"/>
      <c r="I129" s="442"/>
      <c r="J129" s="445"/>
      <c r="K129" s="445"/>
    </row>
    <row r="130" spans="1:11" s="443" customFormat="1" ht="14.1" customHeight="1">
      <c r="A130" s="425"/>
      <c r="B130" s="438" t="s">
        <v>269</v>
      </c>
      <c r="C130" s="425"/>
      <c r="D130" s="431"/>
      <c r="E130" s="444"/>
      <c r="F130" s="359"/>
      <c r="G130" s="440"/>
      <c r="H130" s="441"/>
      <c r="I130" s="442"/>
      <c r="J130" s="445"/>
      <c r="K130" s="445"/>
    </row>
    <row r="131" spans="1:11" s="443" customFormat="1" ht="14.1" customHeight="1">
      <c r="A131" s="425"/>
      <c r="B131" s="438" t="s">
        <v>262</v>
      </c>
      <c r="C131" s="425"/>
      <c r="D131" s="431"/>
      <c r="E131" s="444"/>
      <c r="F131" s="359"/>
      <c r="G131" s="440"/>
      <c r="H131" s="441"/>
      <c r="I131" s="442"/>
      <c r="J131" s="445"/>
      <c r="K131" s="445"/>
    </row>
    <row r="132" spans="1:11" s="443" customFormat="1" ht="14.1" customHeight="1">
      <c r="A132" s="425"/>
      <c r="B132" s="438"/>
      <c r="C132" s="425"/>
      <c r="D132" s="431"/>
      <c r="E132" s="444"/>
      <c r="F132" s="359"/>
      <c r="G132" s="440"/>
      <c r="H132" s="441"/>
      <c r="I132" s="442"/>
      <c r="J132" s="445"/>
      <c r="K132" s="445"/>
    </row>
    <row r="133" spans="1:11" ht="13.5" customHeight="1">
      <c r="A133" s="446" t="s">
        <v>114</v>
      </c>
      <c r="B133" s="446" t="s">
        <v>59</v>
      </c>
      <c r="C133" s="446"/>
      <c r="D133" s="447" t="s">
        <v>14</v>
      </c>
      <c r="E133" s="448" t="s">
        <v>15</v>
      </c>
      <c r="F133" s="449"/>
      <c r="G133" s="450"/>
      <c r="H133" s="451"/>
      <c r="I133" s="452"/>
      <c r="J133" s="452"/>
      <c r="K133" s="452"/>
    </row>
    <row r="134" spans="1:11" ht="12.75" customHeight="1">
      <c r="A134" s="367" t="s">
        <v>19</v>
      </c>
      <c r="B134" s="453" t="s">
        <v>109</v>
      </c>
      <c r="C134" s="454"/>
      <c r="D134" s="455"/>
      <c r="E134" s="396"/>
      <c r="F134" s="456"/>
      <c r="G134" s="301"/>
      <c r="H134" s="370"/>
      <c r="I134" s="371"/>
      <c r="J134" s="436"/>
      <c r="K134" s="436"/>
    </row>
    <row r="135" spans="1:11" s="329" customFormat="1" ht="12.75" customHeight="1">
      <c r="A135" s="457"/>
      <c r="B135" s="480">
        <v>1</v>
      </c>
      <c r="C135" s="458"/>
      <c r="D135" s="459"/>
      <c r="E135" s="460"/>
      <c r="F135" s="461"/>
      <c r="G135" s="383"/>
      <c r="H135" s="370">
        <f>ROUND(D135*E135*G135,0)</f>
        <v>0</v>
      </c>
      <c r="I135" s="384"/>
      <c r="J135" s="370">
        <f>ROUND(D136*E136*I135,0)</f>
        <v>0</v>
      </c>
      <c r="K135" s="372">
        <f>SUM(ROUND(H135+J135,0))</f>
        <v>0</v>
      </c>
    </row>
    <row r="136" spans="1:11" s="329" customFormat="1" ht="12.75" customHeight="1">
      <c r="A136" s="457"/>
      <c r="B136" s="480">
        <v>2</v>
      </c>
      <c r="C136" s="458"/>
      <c r="D136" s="459"/>
      <c r="E136" s="460"/>
      <c r="F136" s="461"/>
      <c r="G136" s="383"/>
      <c r="H136" s="370">
        <f>ROUND(D136*E136*G136,0)</f>
        <v>0</v>
      </c>
      <c r="I136" s="384"/>
      <c r="J136" s="370">
        <f>ROUND(D137*E137*I136,0)</f>
        <v>0</v>
      </c>
      <c r="K136" s="372">
        <f>SUM(ROUND(H136+J136,0))</f>
        <v>0</v>
      </c>
    </row>
    <row r="137" spans="1:11" s="329" customFormat="1" ht="12.75" customHeight="1">
      <c r="A137" s="457"/>
      <c r="B137" s="480">
        <v>3</v>
      </c>
      <c r="C137" s="458"/>
      <c r="D137" s="459"/>
      <c r="E137" s="460"/>
      <c r="F137" s="461"/>
      <c r="G137" s="383"/>
      <c r="H137" s="370">
        <f>ROUND(D137*E137*G137,0)</f>
        <v>0</v>
      </c>
      <c r="I137" s="384"/>
      <c r="J137" s="370">
        <f>ROUND(D138*E138*I137,0)</f>
        <v>0</v>
      </c>
      <c r="K137" s="372">
        <f>SUM(ROUND(H137+J137,0))</f>
        <v>0</v>
      </c>
    </row>
    <row r="138" spans="1:11" s="320" customFormat="1" ht="12.75" customHeight="1">
      <c r="A138" s="360" t="s">
        <v>116</v>
      </c>
      <c r="B138" s="453"/>
      <c r="C138" s="454"/>
      <c r="D138" s="455"/>
      <c r="E138" s="396"/>
      <c r="F138" s="456"/>
      <c r="G138" s="301"/>
      <c r="H138" s="393">
        <f>SUBTOTAL(9,H135:H137)</f>
        <v>0</v>
      </c>
      <c r="I138" s="394"/>
      <c r="J138" s="395">
        <f>SUBTOTAL(9,J135:J137)</f>
        <v>0</v>
      </c>
      <c r="K138" s="395">
        <f>SUBTOTAL(9,K135:K137)</f>
        <v>0</v>
      </c>
    </row>
    <row r="139" spans="1:11" s="320" customFormat="1" ht="12.75" customHeight="1">
      <c r="A139" s="367" t="s">
        <v>63</v>
      </c>
      <c r="B139" s="453" t="s">
        <v>97</v>
      </c>
      <c r="C139" s="454"/>
      <c r="D139" s="455"/>
      <c r="E139" s="396"/>
      <c r="F139" s="456"/>
      <c r="G139" s="301"/>
      <c r="H139" s="370"/>
      <c r="I139" s="371"/>
      <c r="J139" s="372"/>
      <c r="K139" s="372"/>
    </row>
    <row r="140" spans="1:11" s="329" customFormat="1" ht="12.75" customHeight="1">
      <c r="A140" s="391"/>
      <c r="B140" s="398" t="s">
        <v>261</v>
      </c>
      <c r="C140" s="399"/>
      <c r="D140" s="462"/>
      <c r="E140" s="463"/>
      <c r="F140" s="464"/>
      <c r="G140" s="402"/>
      <c r="H140" s="370"/>
      <c r="I140" s="371"/>
      <c r="J140" s="436"/>
      <c r="K140" s="436"/>
    </row>
    <row r="141" spans="1:11" s="329" customFormat="1" ht="17.25" customHeight="1">
      <c r="A141" s="457"/>
      <c r="B141" s="421">
        <v>1</v>
      </c>
      <c r="C141" s="404" t="s">
        <v>299</v>
      </c>
      <c r="D141" s="465">
        <f>'Travel Details'!H350</f>
        <v>0</v>
      </c>
      <c r="E141" s="406">
        <v>1</v>
      </c>
      <c r="F141" s="382" t="s">
        <v>218</v>
      </c>
      <c r="G141" s="407">
        <v>1</v>
      </c>
      <c r="H141" s="370">
        <f>D141*E141*G141</f>
        <v>0</v>
      </c>
      <c r="I141" s="408"/>
      <c r="J141" s="372"/>
      <c r="K141" s="372">
        <f>SUM(ROUND(H141+J141,0))</f>
        <v>0</v>
      </c>
    </row>
    <row r="142" spans="1:11" s="329" customFormat="1" ht="17.25" customHeight="1">
      <c r="A142" s="457"/>
      <c r="B142" s="421">
        <v>2</v>
      </c>
      <c r="C142" s="404" t="s">
        <v>300</v>
      </c>
      <c r="D142" s="465">
        <f>'Travel Details'!Q350</f>
        <v>0</v>
      </c>
      <c r="E142" s="406">
        <v>1</v>
      </c>
      <c r="F142" s="382" t="s">
        <v>218</v>
      </c>
      <c r="G142" s="407"/>
      <c r="H142" s="370"/>
      <c r="I142" s="408">
        <v>1</v>
      </c>
      <c r="J142" s="372">
        <f>D142*E142*I142</f>
        <v>0</v>
      </c>
      <c r="K142" s="372">
        <f>SUM(ROUND(H142+J142,0))</f>
        <v>0</v>
      </c>
    </row>
    <row r="143" spans="1:11" s="320" customFormat="1" ht="12.75" customHeight="1">
      <c r="A143" s="360" t="s">
        <v>117</v>
      </c>
      <c r="B143" s="453"/>
      <c r="C143" s="454"/>
      <c r="D143" s="455"/>
      <c r="E143" s="396"/>
      <c r="F143" s="456"/>
      <c r="G143" s="301"/>
      <c r="H143" s="393">
        <f>SUBTOTAL(9,H141:H142)</f>
        <v>0</v>
      </c>
      <c r="I143" s="394"/>
      <c r="J143" s="395">
        <f>SUBTOTAL(9,J141:J142)</f>
        <v>0</v>
      </c>
      <c r="K143" s="395">
        <f>SUBTOTAL(9,K141:K142)</f>
        <v>0</v>
      </c>
    </row>
    <row r="144" spans="1:11" s="320" customFormat="1" ht="12.75" customHeight="1">
      <c r="A144" s="360"/>
      <c r="B144" s="453"/>
      <c r="C144" s="454"/>
      <c r="D144" s="455"/>
      <c r="E144" s="396"/>
      <c r="F144" s="456"/>
      <c r="G144" s="301"/>
      <c r="H144" s="370"/>
      <c r="I144" s="371"/>
      <c r="J144" s="372"/>
      <c r="K144" s="436"/>
    </row>
    <row r="145" spans="1:11" s="329" customFormat="1" ht="12.75" customHeight="1">
      <c r="A145" s="367" t="s">
        <v>64</v>
      </c>
      <c r="B145" s="358" t="s">
        <v>102</v>
      </c>
      <c r="C145" s="360"/>
      <c r="D145" s="455"/>
      <c r="E145" s="396"/>
      <c r="F145" s="456"/>
      <c r="G145" s="301"/>
      <c r="H145" s="370"/>
      <c r="I145" s="371"/>
      <c r="J145" s="436"/>
      <c r="K145" s="436"/>
    </row>
    <row r="146" spans="1:11" s="329" customFormat="1" ht="12.75" customHeight="1">
      <c r="A146" s="457"/>
      <c r="B146" s="398" t="s">
        <v>261</v>
      </c>
      <c r="C146" s="399"/>
      <c r="D146" s="462"/>
      <c r="E146" s="463"/>
      <c r="F146" s="464"/>
      <c r="G146" s="402"/>
      <c r="H146" s="370"/>
      <c r="I146" s="384"/>
      <c r="J146" s="372"/>
      <c r="K146" s="372"/>
    </row>
    <row r="147" spans="1:11" s="329" customFormat="1" ht="18.75" customHeight="1">
      <c r="A147" s="457"/>
      <c r="B147" s="479">
        <v>1</v>
      </c>
      <c r="C147" s="404" t="s">
        <v>301</v>
      </c>
      <c r="D147" s="459">
        <f>'Travel Details'!H390</f>
        <v>0</v>
      </c>
      <c r="E147" s="406">
        <v>1</v>
      </c>
      <c r="F147" s="382" t="s">
        <v>218</v>
      </c>
      <c r="G147" s="383">
        <v>1</v>
      </c>
      <c r="H147" s="370">
        <f>D147*E147*G147</f>
        <v>0</v>
      </c>
      <c r="I147" s="384"/>
      <c r="J147" s="372"/>
      <c r="K147" s="372">
        <f>SUM(ROUND(H147+J147,0))</f>
        <v>0</v>
      </c>
    </row>
    <row r="148" spans="1:11" s="329" customFormat="1" ht="18.75" customHeight="1">
      <c r="A148" s="457"/>
      <c r="B148" s="479">
        <v>2</v>
      </c>
      <c r="C148" s="404" t="s">
        <v>302</v>
      </c>
      <c r="D148" s="459">
        <f>'Travel Details'!Q390</f>
        <v>0</v>
      </c>
      <c r="E148" s="406">
        <v>1</v>
      </c>
      <c r="F148" s="382" t="s">
        <v>218</v>
      </c>
      <c r="G148" s="383"/>
      <c r="H148" s="370"/>
      <c r="I148" s="384">
        <v>1</v>
      </c>
      <c r="J148" s="372">
        <f>D148*E148*I148</f>
        <v>0</v>
      </c>
      <c r="K148" s="372">
        <f>SUM(ROUND(H148+J148,0))</f>
        <v>0</v>
      </c>
    </row>
    <row r="149" spans="1:11" s="329" customFormat="1" ht="12.75" customHeight="1">
      <c r="A149" s="457"/>
      <c r="B149" s="417"/>
      <c r="C149" s="419"/>
      <c r="D149" s="455"/>
      <c r="E149" s="396"/>
      <c r="F149" s="456"/>
      <c r="G149" s="301"/>
      <c r="H149" s="370"/>
      <c r="I149" s="371"/>
      <c r="J149" s="372"/>
      <c r="K149" s="372"/>
    </row>
    <row r="150" spans="1:11" s="329" customFormat="1" ht="12.75" customHeight="1">
      <c r="A150" s="457"/>
      <c r="B150" s="417" t="s">
        <v>158</v>
      </c>
      <c r="C150" s="358"/>
      <c r="D150" s="455"/>
      <c r="E150" s="396"/>
      <c r="F150" s="456"/>
      <c r="G150" s="301"/>
      <c r="H150" s="370"/>
      <c r="I150" s="371"/>
      <c r="J150" s="372"/>
      <c r="K150" s="372"/>
    </row>
    <row r="151" spans="1:11" s="329" customFormat="1" ht="12.75" customHeight="1">
      <c r="A151" s="457"/>
      <c r="B151" s="479">
        <v>1</v>
      </c>
      <c r="C151" s="379"/>
      <c r="D151" s="459"/>
      <c r="E151" s="460"/>
      <c r="F151" s="461"/>
      <c r="G151" s="383"/>
      <c r="H151" s="370">
        <f>ROUND(D151*E151*G151,0)</f>
        <v>0</v>
      </c>
      <c r="I151" s="384"/>
      <c r="J151" s="370">
        <f>ROUND(D151*E151*I151,0)</f>
        <v>0</v>
      </c>
      <c r="K151" s="372">
        <f>SUM(ROUND(H151+J151,0))</f>
        <v>0</v>
      </c>
    </row>
    <row r="152" spans="1:11" s="329" customFormat="1" ht="12.75" customHeight="1">
      <c r="A152" s="457"/>
      <c r="B152" s="479">
        <v>2</v>
      </c>
      <c r="C152" s="379"/>
      <c r="D152" s="459"/>
      <c r="E152" s="460"/>
      <c r="F152" s="461"/>
      <c r="G152" s="383"/>
      <c r="H152" s="370">
        <f>ROUND(D152*E152*G152,0)</f>
        <v>0</v>
      </c>
      <c r="I152" s="384"/>
      <c r="J152" s="370">
        <f>ROUND(D152*E152*I152,0)</f>
        <v>0</v>
      </c>
      <c r="K152" s="372">
        <f>SUM(ROUND(H152+J152,0))</f>
        <v>0</v>
      </c>
    </row>
    <row r="153" spans="1:11" s="329" customFormat="1" ht="12.75" customHeight="1">
      <c r="A153" s="457"/>
      <c r="B153" s="479">
        <v>3</v>
      </c>
      <c r="C153" s="379"/>
      <c r="D153" s="459"/>
      <c r="E153" s="460"/>
      <c r="F153" s="461"/>
      <c r="G153" s="383"/>
      <c r="H153" s="370">
        <f>ROUND(D153*E153*G153,0)</f>
        <v>0</v>
      </c>
      <c r="I153" s="384"/>
      <c r="J153" s="370">
        <f>ROUND(D153*E153*I153,0)</f>
        <v>0</v>
      </c>
      <c r="K153" s="372">
        <f>SUM(ROUND(H153+J153,0))</f>
        <v>0</v>
      </c>
    </row>
    <row r="154" spans="1:11" s="320" customFormat="1" ht="12.75" customHeight="1">
      <c r="A154" s="360" t="s">
        <v>130</v>
      </c>
      <c r="B154" s="453"/>
      <c r="C154" s="454"/>
      <c r="D154" s="455"/>
      <c r="E154" s="396"/>
      <c r="F154" s="456"/>
      <c r="G154" s="301"/>
      <c r="H154" s="393">
        <f>SUBTOTAL(9,H147:H153)</f>
        <v>0</v>
      </c>
      <c r="I154" s="394"/>
      <c r="J154" s="393">
        <f>SUBTOTAL(9,J146:J153)</f>
        <v>0</v>
      </c>
      <c r="K154" s="395">
        <f>SUBTOTAL(9,K147:K153)</f>
        <v>0</v>
      </c>
    </row>
    <row r="155" spans="1:11" s="320" customFormat="1" ht="12.75" customHeight="1">
      <c r="A155" s="360"/>
      <c r="B155" s="453"/>
      <c r="C155" s="454"/>
      <c r="D155" s="455"/>
      <c r="E155" s="396"/>
      <c r="F155" s="456"/>
      <c r="G155" s="301"/>
      <c r="H155" s="370"/>
      <c r="I155" s="371"/>
      <c r="J155" s="436"/>
      <c r="K155" s="436"/>
    </row>
    <row r="156" spans="1:11" s="329" customFormat="1" ht="12.75" customHeight="1">
      <c r="A156" s="367" t="s">
        <v>293</v>
      </c>
      <c r="B156" s="453" t="s">
        <v>189</v>
      </c>
      <c r="C156" s="454"/>
      <c r="D156" s="455"/>
      <c r="E156" s="396"/>
      <c r="F156" s="456"/>
      <c r="G156" s="301"/>
      <c r="H156" s="370"/>
      <c r="I156" s="371"/>
      <c r="J156" s="436"/>
      <c r="K156" s="436"/>
    </row>
    <row r="157" spans="1:11" s="329" customFormat="1" ht="12.75" customHeight="1">
      <c r="A157" s="457"/>
      <c r="B157" s="480">
        <v>1</v>
      </c>
      <c r="C157" s="458"/>
      <c r="D157" s="459"/>
      <c r="E157" s="460"/>
      <c r="F157" s="461"/>
      <c r="G157" s="383"/>
      <c r="H157" s="370">
        <f>ROUND(D157*E157*G157,0)</f>
        <v>0</v>
      </c>
      <c r="I157" s="384"/>
      <c r="J157" s="370">
        <f>ROUND(D157*E157*I157,0)</f>
        <v>0</v>
      </c>
      <c r="K157" s="372">
        <f>SUM(ROUND(H157+J157,0))</f>
        <v>0</v>
      </c>
    </row>
    <row r="158" spans="1:11" s="329" customFormat="1" ht="12.75" customHeight="1">
      <c r="A158" s="457"/>
      <c r="B158" s="480">
        <v>2</v>
      </c>
      <c r="C158" s="458"/>
      <c r="D158" s="459"/>
      <c r="E158" s="460"/>
      <c r="F158" s="461"/>
      <c r="G158" s="383"/>
      <c r="H158" s="370">
        <f>ROUND(D158*E158*G158,0)</f>
        <v>0</v>
      </c>
      <c r="I158" s="384"/>
      <c r="J158" s="370">
        <f>ROUND(D158*E158*I158,0)</f>
        <v>0</v>
      </c>
      <c r="K158" s="372">
        <f>SUM(ROUND(H158+J158,0))</f>
        <v>0</v>
      </c>
    </row>
    <row r="159" spans="1:11" s="320" customFormat="1" ht="12.75" customHeight="1">
      <c r="A159" s="360" t="s">
        <v>120</v>
      </c>
      <c r="B159" s="453"/>
      <c r="C159" s="454"/>
      <c r="D159" s="455"/>
      <c r="E159" s="396"/>
      <c r="F159" s="456"/>
      <c r="G159" s="301"/>
      <c r="H159" s="393">
        <f>SUBTOTAL(9,H157:H158)</f>
        <v>0</v>
      </c>
      <c r="I159" s="394"/>
      <c r="J159" s="395">
        <f>SUBTOTAL(9,J157:J158)</f>
        <v>0</v>
      </c>
      <c r="K159" s="395">
        <f>SUBTOTAL(9,K157:K158)</f>
        <v>0</v>
      </c>
    </row>
    <row r="160" spans="1:11" s="320" customFormat="1" ht="12.75" customHeight="1">
      <c r="A160" s="360"/>
      <c r="B160" s="453"/>
      <c r="C160" s="454"/>
      <c r="D160" s="455"/>
      <c r="E160" s="396"/>
      <c r="F160" s="456"/>
      <c r="G160" s="301"/>
      <c r="H160" s="370"/>
      <c r="I160" s="371"/>
      <c r="J160" s="436"/>
      <c r="K160" s="436"/>
    </row>
    <row r="161" spans="1:11" s="329" customFormat="1" ht="12.75" customHeight="1">
      <c r="A161" s="367" t="s">
        <v>119</v>
      </c>
      <c r="B161" s="453" t="s">
        <v>35</v>
      </c>
      <c r="C161" s="454"/>
      <c r="D161" s="455"/>
      <c r="E161" s="396"/>
      <c r="F161" s="456"/>
      <c r="G161" s="301"/>
      <c r="H161" s="370"/>
      <c r="I161" s="371"/>
      <c r="J161" s="436"/>
      <c r="K161" s="436"/>
    </row>
    <row r="162" spans="1:11" s="329" customFormat="1" ht="12.75" customHeight="1">
      <c r="A162" s="457"/>
      <c r="B162" s="480">
        <v>1</v>
      </c>
      <c r="C162" s="458"/>
      <c r="D162" s="459"/>
      <c r="E162" s="460"/>
      <c r="F162" s="461"/>
      <c r="G162" s="383"/>
      <c r="H162" s="370">
        <f>D162*E162*G162</f>
        <v>0</v>
      </c>
      <c r="I162" s="384"/>
      <c r="J162" s="370">
        <f>ROUND(D162*E162*I162,0)</f>
        <v>0</v>
      </c>
      <c r="K162" s="372">
        <f>SUM(ROUND(H162+J162,0))</f>
        <v>0</v>
      </c>
    </row>
    <row r="163" spans="1:11" s="329" customFormat="1" ht="12.75" customHeight="1">
      <c r="A163" s="457"/>
      <c r="B163" s="480">
        <v>2</v>
      </c>
      <c r="C163" s="458"/>
      <c r="D163" s="459"/>
      <c r="E163" s="460"/>
      <c r="F163" s="461"/>
      <c r="G163" s="383"/>
      <c r="H163" s="370">
        <f>D163*E163*G163</f>
        <v>0</v>
      </c>
      <c r="I163" s="384"/>
      <c r="J163" s="370">
        <f>ROUND(D163*E163*I163,0)</f>
        <v>0</v>
      </c>
      <c r="K163" s="372">
        <f>SUM(ROUND(H163+J163,0))</f>
        <v>0</v>
      </c>
    </row>
    <row r="164" spans="1:11" s="320" customFormat="1" ht="12.75" customHeight="1">
      <c r="A164" s="360" t="s">
        <v>128</v>
      </c>
      <c r="B164" s="453"/>
      <c r="C164" s="454"/>
      <c r="D164" s="455"/>
      <c r="E164" s="396"/>
      <c r="F164" s="456"/>
      <c r="G164" s="301"/>
      <c r="H164" s="393">
        <f>SUBTOTAL(9,H162:H163)</f>
        <v>0</v>
      </c>
      <c r="I164" s="394"/>
      <c r="J164" s="395">
        <f>SUBTOTAL(9,J162:J163)</f>
        <v>0</v>
      </c>
      <c r="K164" s="395">
        <f>SUBTOTAL(9,K162:K163)</f>
        <v>0</v>
      </c>
    </row>
    <row r="165" spans="1:11" s="320" customFormat="1" ht="12.75" customHeight="1">
      <c r="A165" s="360"/>
      <c r="B165" s="453"/>
      <c r="C165" s="454"/>
      <c r="D165" s="455"/>
      <c r="E165" s="396"/>
      <c r="F165" s="456"/>
      <c r="G165" s="301"/>
      <c r="H165" s="370"/>
      <c r="I165" s="371"/>
      <c r="J165" s="436"/>
      <c r="K165" s="436"/>
    </row>
    <row r="166" spans="1:11" s="329" customFormat="1" ht="12.75" customHeight="1">
      <c r="A166" s="367" t="s">
        <v>122</v>
      </c>
      <c r="B166" s="453" t="s">
        <v>190</v>
      </c>
      <c r="C166" s="454"/>
      <c r="D166" s="455"/>
      <c r="E166" s="396"/>
      <c r="F166" s="456"/>
      <c r="G166" s="301"/>
      <c r="H166" s="370"/>
      <c r="I166" s="371"/>
      <c r="J166" s="436"/>
      <c r="K166" s="436"/>
    </row>
    <row r="167" spans="1:11" s="329" customFormat="1" ht="12.75" customHeight="1">
      <c r="A167" s="457"/>
      <c r="B167" s="480">
        <v>1</v>
      </c>
      <c r="C167" s="458"/>
      <c r="D167" s="459"/>
      <c r="E167" s="460"/>
      <c r="F167" s="461"/>
      <c r="G167" s="383"/>
      <c r="H167" s="370">
        <f>D167*E167*G167</f>
        <v>0</v>
      </c>
      <c r="I167" s="384"/>
      <c r="J167" s="370">
        <f>ROUND(D167*E167*I167,0)</f>
        <v>0</v>
      </c>
      <c r="K167" s="372">
        <f>SUM(ROUND(H167+J167,0))</f>
        <v>0</v>
      </c>
    </row>
    <row r="168" spans="1:11" s="329" customFormat="1" ht="12.75" customHeight="1">
      <c r="A168" s="457"/>
      <c r="B168" s="480">
        <v>2</v>
      </c>
      <c r="C168" s="458"/>
      <c r="D168" s="459"/>
      <c r="E168" s="460"/>
      <c r="F168" s="461"/>
      <c r="G168" s="383"/>
      <c r="H168" s="370">
        <f>D168*E168*G168</f>
        <v>0</v>
      </c>
      <c r="I168" s="384"/>
      <c r="J168" s="370">
        <f>ROUND(D168*E168*I168,0)</f>
        <v>0</v>
      </c>
      <c r="K168" s="372">
        <f>SUM(ROUND(H168+J168,0))</f>
        <v>0</v>
      </c>
    </row>
    <row r="169" spans="1:11" s="320" customFormat="1" ht="12.75" customHeight="1">
      <c r="A169" s="360" t="s">
        <v>121</v>
      </c>
      <c r="B169" s="453"/>
      <c r="C169" s="454"/>
      <c r="D169" s="455"/>
      <c r="E169" s="396"/>
      <c r="F169" s="456"/>
      <c r="G169" s="301"/>
      <c r="H169" s="393">
        <f>SUBTOTAL(9,H167:H168)</f>
        <v>0</v>
      </c>
      <c r="I169" s="394"/>
      <c r="J169" s="395">
        <f>SUBTOTAL(9,J167:J168)</f>
        <v>0</v>
      </c>
      <c r="K169" s="395">
        <f>SUBTOTAL(9,K167:K168)</f>
        <v>0</v>
      </c>
    </row>
    <row r="170" spans="1:11" s="320" customFormat="1" ht="12.75" customHeight="1">
      <c r="A170" s="360"/>
      <c r="B170" s="453"/>
      <c r="C170" s="454"/>
      <c r="D170" s="455"/>
      <c r="E170" s="396"/>
      <c r="F170" s="456"/>
      <c r="G170" s="301"/>
      <c r="H170" s="370"/>
      <c r="I170" s="371"/>
      <c r="J170" s="436"/>
      <c r="K170" s="436"/>
    </row>
    <row r="171" spans="1:11" s="329" customFormat="1" ht="12.75" customHeight="1">
      <c r="A171" s="367" t="s">
        <v>123</v>
      </c>
      <c r="B171" s="453" t="s">
        <v>191</v>
      </c>
      <c r="C171" s="454"/>
      <c r="D171" s="455"/>
      <c r="E171" s="396"/>
      <c r="F171" s="456"/>
      <c r="G171" s="301"/>
      <c r="H171" s="370"/>
      <c r="I171" s="371"/>
      <c r="J171" s="436"/>
      <c r="K171" s="436"/>
    </row>
    <row r="172" spans="1:11" s="329" customFormat="1" ht="12.75" customHeight="1">
      <c r="A172" s="457"/>
      <c r="B172" s="480">
        <v>1</v>
      </c>
      <c r="C172" s="458"/>
      <c r="D172" s="459"/>
      <c r="E172" s="460"/>
      <c r="F172" s="461"/>
      <c r="G172" s="383"/>
      <c r="H172" s="370">
        <f>D172*E172*G172</f>
        <v>0</v>
      </c>
      <c r="I172" s="384"/>
      <c r="J172" s="370">
        <f>ROUND(D172*E172*I172,0)</f>
        <v>0</v>
      </c>
      <c r="K172" s="372">
        <f>SUM(ROUND(H172+J172,0))</f>
        <v>0</v>
      </c>
    </row>
    <row r="173" spans="1:11" s="329" customFormat="1" ht="12.75" customHeight="1">
      <c r="A173" s="457"/>
      <c r="B173" s="480">
        <v>2</v>
      </c>
      <c r="C173" s="458"/>
      <c r="D173" s="459"/>
      <c r="E173" s="460"/>
      <c r="F173" s="461"/>
      <c r="G173" s="383"/>
      <c r="H173" s="370">
        <f>D173*E173*G173</f>
        <v>0</v>
      </c>
      <c r="I173" s="384"/>
      <c r="J173" s="370">
        <f>ROUND(D173*E173*I173,0)</f>
        <v>0</v>
      </c>
      <c r="K173" s="372">
        <f>SUM(ROUND(H173+J173,0))</f>
        <v>0</v>
      </c>
    </row>
    <row r="174" spans="1:11" s="320" customFormat="1" ht="12.75" customHeight="1">
      <c r="A174" s="360" t="s">
        <v>125</v>
      </c>
      <c r="B174" s="453"/>
      <c r="C174" s="454"/>
      <c r="D174" s="455"/>
      <c r="E174" s="396"/>
      <c r="F174" s="456"/>
      <c r="G174" s="301"/>
      <c r="H174" s="393">
        <f>SUBTOTAL(9,H172:H173)</f>
        <v>0</v>
      </c>
      <c r="I174" s="394"/>
      <c r="J174" s="395">
        <f>SUBTOTAL(9,J172:J173)</f>
        <v>0</v>
      </c>
      <c r="K174" s="395">
        <f>SUBTOTAL(9,K172:K173)</f>
        <v>0</v>
      </c>
    </row>
    <row r="175" spans="1:11" s="320" customFormat="1" ht="12.75" customHeight="1">
      <c r="A175" s="360"/>
      <c r="B175" s="453"/>
      <c r="C175" s="454"/>
      <c r="D175" s="455"/>
      <c r="E175" s="396"/>
      <c r="F175" s="456"/>
      <c r="G175" s="301"/>
      <c r="H175" s="370"/>
      <c r="I175" s="371"/>
      <c r="J175" s="436"/>
      <c r="K175" s="436"/>
    </row>
    <row r="176" spans="1:11" s="329" customFormat="1" ht="12.75" customHeight="1">
      <c r="A176" s="367" t="s">
        <v>124</v>
      </c>
      <c r="B176" s="453" t="s">
        <v>192</v>
      </c>
      <c r="C176" s="454"/>
      <c r="D176" s="455"/>
      <c r="E176" s="396"/>
      <c r="F176" s="456"/>
      <c r="G176" s="301"/>
      <c r="H176" s="370"/>
      <c r="I176" s="371"/>
      <c r="J176" s="436"/>
      <c r="K176" s="436"/>
    </row>
    <row r="177" spans="1:11" s="329" customFormat="1" ht="12.75" customHeight="1">
      <c r="A177" s="457"/>
      <c r="B177" s="481" t="s">
        <v>103</v>
      </c>
      <c r="C177" s="458"/>
      <c r="D177" s="459"/>
      <c r="E177" s="460"/>
      <c r="F177" s="461"/>
      <c r="G177" s="383"/>
      <c r="H177" s="370">
        <f>D177*E177*G177</f>
        <v>0</v>
      </c>
      <c r="I177" s="384"/>
      <c r="J177" s="370">
        <f>ROUND(D177*E177*I177,0)</f>
        <v>0</v>
      </c>
      <c r="K177" s="372">
        <f>SUM(ROUND(H177+J177,0))</f>
        <v>0</v>
      </c>
    </row>
    <row r="178" spans="1:11" s="329" customFormat="1" ht="12.75" customHeight="1">
      <c r="A178" s="457"/>
      <c r="B178" s="481" t="s">
        <v>101</v>
      </c>
      <c r="C178" s="458"/>
      <c r="D178" s="459"/>
      <c r="E178" s="460"/>
      <c r="F178" s="461"/>
      <c r="G178" s="383"/>
      <c r="H178" s="370">
        <f>D178*E178*G178</f>
        <v>0</v>
      </c>
      <c r="I178" s="384"/>
      <c r="J178" s="370">
        <f>ROUND(D178*E178*I178,0)</f>
        <v>0</v>
      </c>
      <c r="K178" s="372">
        <f>SUM(ROUND(H178+J178,0))</f>
        <v>0</v>
      </c>
    </row>
    <row r="179" spans="1:11" s="320" customFormat="1" ht="12.75" customHeight="1">
      <c r="A179" s="360" t="s">
        <v>126</v>
      </c>
      <c r="B179" s="453"/>
      <c r="C179" s="454"/>
      <c r="D179" s="455"/>
      <c r="E179" s="396"/>
      <c r="F179" s="456"/>
      <c r="G179" s="301"/>
      <c r="H179" s="393">
        <f>SUBTOTAL(9,H177:H178)</f>
        <v>0</v>
      </c>
      <c r="I179" s="394"/>
      <c r="J179" s="395">
        <f>SUBTOTAL(9,J177:J178)</f>
        <v>0</v>
      </c>
      <c r="K179" s="395">
        <f>SUBTOTAL(9,K177:K178)</f>
        <v>0</v>
      </c>
    </row>
    <row r="180" spans="1:11" s="320" customFormat="1" ht="12.75" customHeight="1">
      <c r="A180" s="360"/>
      <c r="B180" s="453"/>
      <c r="C180" s="454"/>
      <c r="D180" s="455"/>
      <c r="E180" s="396"/>
      <c r="F180" s="359"/>
      <c r="G180" s="301"/>
      <c r="H180" s="393"/>
      <c r="I180" s="394"/>
      <c r="J180" s="395"/>
      <c r="K180" s="395"/>
    </row>
    <row r="181" spans="1:11" s="329" customFormat="1" ht="12.75" customHeight="1">
      <c r="A181" s="367" t="s">
        <v>12</v>
      </c>
      <c r="B181" s="438" t="s">
        <v>162</v>
      </c>
      <c r="C181" s="425"/>
      <c r="D181" s="431"/>
      <c r="E181" s="439">
        <v>0.1</v>
      </c>
      <c r="F181" s="359" t="s">
        <v>55</v>
      </c>
      <c r="G181" s="440"/>
      <c r="H181" s="441">
        <f>(E37-E31)*$E$181</f>
        <v>0</v>
      </c>
      <c r="I181" s="442"/>
      <c r="J181" s="441">
        <f>(G37-G31)*$E$181</f>
        <v>0</v>
      </c>
      <c r="K181" s="395">
        <f>(I37-I31)*E181</f>
        <v>0</v>
      </c>
    </row>
    <row r="182" spans="1:11" s="320" customFormat="1" ht="12.75" customHeight="1">
      <c r="A182" s="466"/>
      <c r="B182" s="453"/>
      <c r="C182" s="454"/>
      <c r="D182" s="455"/>
      <c r="E182" s="396"/>
      <c r="F182" s="456"/>
      <c r="G182" s="301"/>
      <c r="H182" s="370"/>
      <c r="I182" s="371"/>
      <c r="J182" s="436"/>
      <c r="K182" s="436"/>
    </row>
    <row r="183" spans="1:11" s="329" customFormat="1" ht="12.75" customHeight="1">
      <c r="A183" s="483" t="s">
        <v>294</v>
      </c>
      <c r="B183" s="482"/>
      <c r="C183" s="457"/>
      <c r="D183" s="467"/>
      <c r="E183" s="468"/>
      <c r="F183" s="469"/>
      <c r="G183" s="470"/>
      <c r="H183" s="471">
        <f>H138+H143+H154+H159+H164+H169+H174+H179+H181</f>
        <v>0</v>
      </c>
      <c r="I183" s="472"/>
      <c r="J183" s="471">
        <f>J138+J143+J154+J159+J164+J169+J174+J179+J181</f>
        <v>0</v>
      </c>
      <c r="K183" s="471">
        <f>ROUND(H183+J183,0)</f>
        <v>0</v>
      </c>
    </row>
    <row r="184" spans="1:11" s="329" customFormat="1" ht="12.75" customHeight="1">
      <c r="A184" s="325"/>
      <c r="B184" s="326"/>
      <c r="C184" s="325"/>
      <c r="D184" s="427"/>
      <c r="E184" s="327"/>
      <c r="F184" s="328"/>
    </row>
    <row r="185" spans="1:11" s="329" customFormat="1" ht="12.75" customHeight="1">
      <c r="A185" s="325"/>
      <c r="B185" s="326"/>
      <c r="C185" s="325"/>
      <c r="D185" s="427"/>
      <c r="E185" s="327"/>
      <c r="F185" s="328"/>
    </row>
    <row r="186" spans="1:11" s="329" customFormat="1" ht="12.75" customHeight="1">
      <c r="A186" s="325"/>
      <c r="B186" s="326"/>
      <c r="C186" s="325"/>
      <c r="D186" s="427"/>
      <c r="E186" s="327"/>
      <c r="F186" s="328"/>
    </row>
    <row r="187" spans="1:11" s="329" customFormat="1" ht="12.75" customHeight="1">
      <c r="A187" s="325"/>
      <c r="B187" s="326"/>
      <c r="C187" s="325"/>
      <c r="D187" s="427"/>
      <c r="E187" s="327"/>
      <c r="F187" s="328"/>
    </row>
    <row r="188" spans="1:11" s="329" customFormat="1" ht="12.75" customHeight="1">
      <c r="A188" s="325"/>
      <c r="B188" s="326"/>
      <c r="C188" s="325"/>
      <c r="D188" s="427"/>
      <c r="E188" s="327"/>
      <c r="F188" s="328"/>
    </row>
    <row r="189" spans="1:11" s="329" customFormat="1" ht="12.75" customHeight="1">
      <c r="A189" s="325"/>
      <c r="B189" s="326"/>
      <c r="C189" s="325"/>
      <c r="D189" s="427"/>
      <c r="E189" s="327"/>
      <c r="F189" s="328"/>
    </row>
    <row r="190" spans="1:11" s="329" customFormat="1" ht="12.75" customHeight="1">
      <c r="A190" s="325"/>
      <c r="B190" s="326"/>
      <c r="C190" s="325"/>
      <c r="D190" s="427"/>
      <c r="E190" s="327"/>
      <c r="F190" s="328"/>
    </row>
    <row r="191" spans="1:11" s="329" customFormat="1" ht="12.75" customHeight="1">
      <c r="A191" s="325"/>
      <c r="B191" s="326"/>
      <c r="C191" s="325"/>
      <c r="D191" s="427"/>
      <c r="E191" s="327"/>
      <c r="F191" s="328"/>
    </row>
    <row r="192" spans="1:11" s="329" customFormat="1" ht="12.75" customHeight="1">
      <c r="A192" s="325"/>
      <c r="B192" s="326"/>
      <c r="C192" s="325"/>
      <c r="D192" s="427"/>
      <c r="E192" s="327"/>
      <c r="F192" s="328"/>
    </row>
    <row r="193" spans="1:6" s="329" customFormat="1" ht="12.75" customHeight="1">
      <c r="A193" s="325"/>
      <c r="B193" s="326"/>
      <c r="C193" s="325"/>
      <c r="D193" s="427"/>
      <c r="E193" s="327"/>
      <c r="F193" s="328"/>
    </row>
    <row r="194" spans="1:6" s="329" customFormat="1" ht="12.75" customHeight="1">
      <c r="A194" s="325"/>
      <c r="B194" s="326"/>
      <c r="C194" s="325"/>
      <c r="D194" s="427"/>
      <c r="E194" s="327"/>
      <c r="F194" s="328"/>
    </row>
    <row r="195" spans="1:6" s="329" customFormat="1" ht="12.75" customHeight="1">
      <c r="A195" s="325"/>
      <c r="B195" s="326"/>
      <c r="C195" s="325"/>
      <c r="D195" s="427"/>
      <c r="E195" s="327"/>
      <c r="F195" s="328"/>
    </row>
    <row r="196" spans="1:6" s="329" customFormat="1" ht="12.75" customHeight="1">
      <c r="A196" s="325"/>
      <c r="B196" s="326"/>
      <c r="C196" s="325"/>
      <c r="D196" s="427"/>
      <c r="E196" s="327"/>
      <c r="F196" s="328"/>
    </row>
    <row r="197" spans="1:6" s="329" customFormat="1" ht="12.75" customHeight="1">
      <c r="A197" s="325"/>
      <c r="B197" s="326"/>
      <c r="C197" s="325"/>
      <c r="D197" s="427"/>
      <c r="E197" s="327"/>
      <c r="F197" s="328"/>
    </row>
    <row r="198" spans="1:6" s="329" customFormat="1" ht="12.75" customHeight="1">
      <c r="A198" s="325"/>
      <c r="B198" s="326"/>
      <c r="C198" s="325"/>
      <c r="D198" s="427"/>
      <c r="E198" s="327"/>
      <c r="F198" s="328"/>
    </row>
    <row r="199" spans="1:6" s="329" customFormat="1" ht="12.75" customHeight="1">
      <c r="A199" s="325"/>
      <c r="B199" s="326"/>
      <c r="C199" s="325"/>
      <c r="D199" s="327"/>
      <c r="E199" s="327"/>
      <c r="F199" s="328"/>
    </row>
    <row r="200" spans="1:6" s="329" customFormat="1" ht="12.75" customHeight="1">
      <c r="A200" s="325"/>
      <c r="B200" s="326"/>
      <c r="C200" s="325"/>
      <c r="D200" s="327"/>
      <c r="E200" s="327"/>
      <c r="F200" s="328"/>
    </row>
    <row r="201" spans="1:6" s="329" customFormat="1" ht="12.75" customHeight="1">
      <c r="A201" s="325"/>
      <c r="B201" s="326"/>
      <c r="C201" s="325"/>
      <c r="D201" s="327"/>
      <c r="E201" s="327"/>
      <c r="F201" s="328"/>
    </row>
    <row r="202" spans="1:6" s="329" customFormat="1" ht="12.75" customHeight="1">
      <c r="A202" s="325"/>
      <c r="B202" s="326"/>
      <c r="C202" s="325"/>
      <c r="D202" s="327"/>
      <c r="E202" s="327"/>
      <c r="F202" s="328"/>
    </row>
    <row r="203" spans="1:6" s="329" customFormat="1" ht="12.75" customHeight="1">
      <c r="A203" s="325"/>
      <c r="B203" s="326"/>
      <c r="C203" s="325"/>
      <c r="D203" s="327"/>
      <c r="E203" s="327"/>
      <c r="F203" s="328"/>
    </row>
    <row r="204" spans="1:6" s="329" customFormat="1" ht="12.75" customHeight="1">
      <c r="A204" s="325"/>
      <c r="B204" s="326"/>
      <c r="C204" s="325"/>
      <c r="D204" s="327"/>
      <c r="E204" s="327"/>
      <c r="F204" s="328"/>
    </row>
    <row r="205" spans="1:6" s="329" customFormat="1" ht="12.75" customHeight="1">
      <c r="A205" s="325"/>
      <c r="B205" s="326"/>
      <c r="C205" s="325"/>
      <c r="D205" s="327"/>
      <c r="E205" s="327"/>
      <c r="F205" s="328"/>
    </row>
    <row r="206" spans="1:6" s="329" customFormat="1" ht="12.75" customHeight="1">
      <c r="A206" s="325"/>
      <c r="B206" s="326"/>
      <c r="C206" s="325"/>
      <c r="D206" s="327"/>
      <c r="E206" s="327"/>
      <c r="F206" s="328"/>
    </row>
    <row r="207" spans="1:6" s="329" customFormat="1" ht="12.75" customHeight="1">
      <c r="A207" s="325"/>
      <c r="B207" s="326"/>
      <c r="C207" s="325"/>
      <c r="D207" s="327"/>
      <c r="E207" s="327"/>
      <c r="F207" s="328"/>
    </row>
    <row r="208" spans="1:6" s="329" customFormat="1" ht="12.75" customHeight="1">
      <c r="A208" s="325"/>
      <c r="B208" s="326"/>
      <c r="C208" s="325"/>
      <c r="D208" s="327"/>
      <c r="E208" s="327"/>
      <c r="F208" s="328"/>
    </row>
    <row r="209" spans="1:6" s="329" customFormat="1" ht="12.75" customHeight="1">
      <c r="A209" s="325"/>
      <c r="B209" s="326"/>
      <c r="C209" s="325"/>
      <c r="D209" s="327"/>
      <c r="E209" s="327"/>
      <c r="F209" s="328"/>
    </row>
    <row r="210" spans="1:6" s="329" customFormat="1" ht="12.75" customHeight="1">
      <c r="A210" s="325"/>
      <c r="B210" s="326"/>
      <c r="C210" s="325"/>
      <c r="D210" s="327"/>
      <c r="E210" s="327"/>
      <c r="F210" s="328"/>
    </row>
    <row r="211" spans="1:6" s="329" customFormat="1" ht="12.75" customHeight="1">
      <c r="A211" s="325"/>
      <c r="B211" s="326"/>
      <c r="C211" s="325"/>
      <c r="D211" s="327"/>
      <c r="E211" s="327"/>
      <c r="F211" s="328"/>
    </row>
    <row r="212" spans="1:6" s="329" customFormat="1" ht="12.75" customHeight="1">
      <c r="A212" s="325"/>
      <c r="B212" s="326"/>
      <c r="C212" s="325"/>
      <c r="D212" s="327"/>
      <c r="E212" s="327"/>
      <c r="F212" s="328"/>
    </row>
    <row r="213" spans="1:6" s="329" customFormat="1" ht="12.75" customHeight="1">
      <c r="A213" s="325"/>
      <c r="B213" s="326"/>
      <c r="C213" s="325"/>
      <c r="D213" s="327"/>
      <c r="E213" s="327"/>
      <c r="F213" s="328"/>
    </row>
    <row r="214" spans="1:6" s="329" customFormat="1" ht="12.75" customHeight="1">
      <c r="A214" s="325"/>
      <c r="B214" s="326"/>
      <c r="C214" s="325"/>
      <c r="D214" s="327"/>
      <c r="E214" s="327"/>
      <c r="F214" s="328"/>
    </row>
    <row r="215" spans="1:6" s="329" customFormat="1" ht="12.75" customHeight="1">
      <c r="A215" s="325"/>
      <c r="B215" s="326"/>
      <c r="C215" s="325"/>
      <c r="D215" s="327"/>
      <c r="E215" s="327"/>
      <c r="F215" s="328"/>
    </row>
    <row r="216" spans="1:6" s="329" customFormat="1" ht="12.75" customHeight="1">
      <c r="A216" s="325"/>
      <c r="B216" s="326"/>
      <c r="C216" s="325"/>
      <c r="D216" s="327"/>
      <c r="E216" s="327"/>
      <c r="F216" s="328"/>
    </row>
    <row r="217" spans="1:6" s="329" customFormat="1" ht="12.75" customHeight="1">
      <c r="A217" s="325"/>
      <c r="B217" s="326"/>
      <c r="C217" s="325"/>
      <c r="D217" s="327"/>
      <c r="E217" s="327"/>
      <c r="F217" s="328"/>
    </row>
    <row r="218" spans="1:6" s="329" customFormat="1" ht="12.75" customHeight="1">
      <c r="A218" s="325"/>
      <c r="B218" s="326"/>
      <c r="C218" s="325"/>
      <c r="D218" s="327"/>
      <c r="E218" s="327"/>
      <c r="F218" s="328"/>
    </row>
    <row r="219" spans="1:6" s="329" customFormat="1" ht="12.75" customHeight="1">
      <c r="A219" s="325"/>
      <c r="B219" s="326"/>
      <c r="C219" s="325"/>
      <c r="D219" s="327"/>
      <c r="E219" s="327"/>
      <c r="F219" s="328"/>
    </row>
    <row r="220" spans="1:6" s="329" customFormat="1" ht="12.75" customHeight="1">
      <c r="A220" s="325"/>
      <c r="B220" s="326"/>
      <c r="C220" s="325"/>
      <c r="D220" s="327"/>
      <c r="E220" s="327"/>
      <c r="F220" s="328"/>
    </row>
    <row r="221" spans="1:6" s="329" customFormat="1" ht="12.75" customHeight="1">
      <c r="A221" s="325"/>
      <c r="B221" s="326"/>
      <c r="C221" s="325"/>
      <c r="D221" s="327"/>
      <c r="E221" s="327"/>
      <c r="F221" s="328"/>
    </row>
    <row r="222" spans="1:6" s="329" customFormat="1" ht="12.75" customHeight="1">
      <c r="A222" s="325"/>
      <c r="B222" s="326"/>
      <c r="C222" s="325"/>
      <c r="D222" s="327"/>
      <c r="E222" s="327"/>
      <c r="F222" s="328"/>
    </row>
    <row r="223" spans="1:6" s="329" customFormat="1" ht="12.75" customHeight="1">
      <c r="A223" s="325"/>
      <c r="B223" s="326"/>
      <c r="C223" s="325"/>
      <c r="D223" s="327"/>
      <c r="E223" s="327"/>
      <c r="F223" s="328"/>
    </row>
    <row r="224" spans="1:6" s="329" customFormat="1" ht="12.75" customHeight="1">
      <c r="A224" s="325"/>
      <c r="B224" s="326"/>
      <c r="C224" s="325"/>
      <c r="D224" s="327"/>
      <c r="E224" s="327"/>
      <c r="F224" s="328"/>
    </row>
    <row r="225" spans="1:6" s="329" customFormat="1" ht="12.75" customHeight="1">
      <c r="A225" s="325"/>
      <c r="B225" s="326"/>
      <c r="C225" s="325"/>
      <c r="D225" s="327"/>
      <c r="E225" s="327"/>
      <c r="F225" s="328"/>
    </row>
    <row r="226" spans="1:6" s="329" customFormat="1" ht="12.75" customHeight="1">
      <c r="A226" s="325"/>
      <c r="B226" s="326"/>
      <c r="C226" s="325"/>
      <c r="D226" s="327"/>
      <c r="E226" s="327"/>
      <c r="F226" s="328"/>
    </row>
    <row r="227" spans="1:6" s="329" customFormat="1" ht="12.75" customHeight="1">
      <c r="A227" s="325"/>
      <c r="B227" s="326"/>
      <c r="C227" s="325"/>
      <c r="D227" s="327"/>
      <c r="E227" s="327"/>
      <c r="F227" s="328"/>
    </row>
    <row r="228" spans="1:6" s="329" customFormat="1" ht="12.75" customHeight="1">
      <c r="A228" s="325"/>
      <c r="B228" s="326"/>
      <c r="C228" s="325"/>
      <c r="D228" s="327"/>
      <c r="E228" s="327"/>
      <c r="F228" s="328"/>
    </row>
    <row r="229" spans="1:6" s="329" customFormat="1" ht="12.75" customHeight="1">
      <c r="A229" s="325"/>
      <c r="B229" s="326"/>
      <c r="C229" s="325"/>
      <c r="D229" s="327"/>
      <c r="E229" s="327"/>
      <c r="F229" s="328"/>
    </row>
    <row r="230" spans="1:6" s="329" customFormat="1" ht="12.75" customHeight="1">
      <c r="A230" s="325"/>
      <c r="B230" s="326"/>
      <c r="C230" s="325"/>
      <c r="D230" s="327"/>
      <c r="E230" s="327"/>
      <c r="F230" s="328"/>
    </row>
    <row r="231" spans="1:6" s="329" customFormat="1" ht="12.75" customHeight="1">
      <c r="A231" s="325"/>
      <c r="B231" s="326"/>
      <c r="C231" s="325"/>
      <c r="D231" s="327"/>
      <c r="E231" s="327"/>
      <c r="F231" s="328"/>
    </row>
    <row r="232" spans="1:6" s="329" customFormat="1" ht="12.75" customHeight="1">
      <c r="A232" s="325"/>
      <c r="B232" s="326"/>
      <c r="C232" s="325"/>
      <c r="D232" s="327"/>
      <c r="E232" s="327"/>
      <c r="F232" s="328"/>
    </row>
    <row r="233" spans="1:6" s="329" customFormat="1" ht="12.75" customHeight="1">
      <c r="A233" s="325"/>
      <c r="B233" s="326"/>
      <c r="C233" s="325"/>
      <c r="D233" s="327"/>
      <c r="E233" s="327"/>
      <c r="F233" s="328"/>
    </row>
    <row r="234" spans="1:6" s="329" customFormat="1" ht="12.75" customHeight="1">
      <c r="A234" s="325"/>
      <c r="B234" s="326"/>
      <c r="C234" s="325"/>
      <c r="D234" s="327"/>
      <c r="E234" s="327"/>
      <c r="F234" s="328"/>
    </row>
    <row r="235" spans="1:6" s="329" customFormat="1" ht="12.75" customHeight="1">
      <c r="A235" s="325"/>
      <c r="B235" s="326"/>
      <c r="C235" s="325"/>
      <c r="D235" s="327"/>
      <c r="E235" s="327"/>
      <c r="F235" s="328"/>
    </row>
    <row r="236" spans="1:6" s="329" customFormat="1" ht="12.75" customHeight="1">
      <c r="A236" s="325"/>
      <c r="B236" s="326"/>
      <c r="C236" s="325"/>
      <c r="D236" s="327"/>
      <c r="E236" s="327"/>
      <c r="F236" s="328"/>
    </row>
    <row r="237" spans="1:6" s="329" customFormat="1" ht="12.75" customHeight="1">
      <c r="A237" s="325"/>
      <c r="B237" s="326"/>
      <c r="C237" s="325"/>
      <c r="D237" s="327"/>
      <c r="E237" s="327"/>
      <c r="F237" s="328"/>
    </row>
    <row r="238" spans="1:6" s="329" customFormat="1" ht="12.75" customHeight="1">
      <c r="A238" s="325"/>
      <c r="B238" s="326"/>
      <c r="C238" s="325"/>
      <c r="D238" s="327"/>
      <c r="E238" s="327"/>
      <c r="F238" s="328"/>
    </row>
    <row r="239" spans="1:6" s="329" customFormat="1" ht="12.75" customHeight="1">
      <c r="A239" s="325"/>
      <c r="B239" s="326"/>
      <c r="C239" s="325"/>
      <c r="D239" s="327"/>
      <c r="E239" s="327"/>
      <c r="F239" s="328"/>
    </row>
    <row r="240" spans="1:6" s="329" customFormat="1" ht="12.75" customHeight="1">
      <c r="A240" s="325"/>
      <c r="B240" s="326"/>
      <c r="C240" s="325"/>
      <c r="D240" s="327"/>
      <c r="E240" s="327"/>
      <c r="F240" s="328"/>
    </row>
    <row r="241" spans="1:11" s="329" customFormat="1" ht="12.75" customHeight="1">
      <c r="A241" s="325"/>
      <c r="B241" s="326"/>
      <c r="C241" s="325"/>
      <c r="D241" s="327"/>
      <c r="E241" s="327"/>
      <c r="F241" s="328"/>
    </row>
    <row r="242" spans="1:11" s="329" customFormat="1" ht="12.75" customHeight="1">
      <c r="A242" s="325"/>
      <c r="B242" s="326"/>
      <c r="C242" s="325"/>
      <c r="D242" s="327"/>
      <c r="E242" s="327"/>
      <c r="F242" s="328"/>
    </row>
    <row r="243" spans="1:11" s="329" customFormat="1" ht="12.75" customHeight="1">
      <c r="A243" s="325"/>
      <c r="B243" s="326"/>
      <c r="C243" s="325"/>
      <c r="D243" s="327"/>
      <c r="E243" s="327"/>
      <c r="F243" s="328"/>
    </row>
    <row r="244" spans="1:11" s="329" customFormat="1" ht="12.75" customHeight="1">
      <c r="A244" s="325"/>
      <c r="B244" s="326"/>
      <c r="C244" s="325"/>
      <c r="D244" s="327"/>
      <c r="E244" s="327"/>
      <c r="F244" s="328"/>
    </row>
    <row r="245" spans="1:11" s="329" customFormat="1" ht="12.75" customHeight="1">
      <c r="A245" s="325"/>
      <c r="B245" s="326"/>
      <c r="C245" s="325"/>
      <c r="D245" s="327"/>
      <c r="E245" s="327"/>
      <c r="F245" s="328"/>
      <c r="K245" s="330"/>
    </row>
  </sheetData>
  <sheetProtection formatCells="0" formatColumns="0" formatRows="0" insertColumns="0" insertRows="0" insertHyperlinks="0" deleteColumns="0" deleteRows="0" sort="0" autoFilter="0" pivotTables="0"/>
  <sortState xmlns:xlrd2="http://schemas.microsoft.com/office/spreadsheetml/2017/richdata2" ref="C47:J51">
    <sortCondition ref="I51"/>
  </sortState>
  <mergeCells count="25">
    <mergeCell ref="A19:J19"/>
    <mergeCell ref="D21:J21"/>
    <mergeCell ref="A12:J12"/>
    <mergeCell ref="A13:J13"/>
    <mergeCell ref="A14:J14"/>
    <mergeCell ref="A16:J16"/>
    <mergeCell ref="A17:J17"/>
    <mergeCell ref="A7:J7"/>
    <mergeCell ref="A8:J8"/>
    <mergeCell ref="A9:J9"/>
    <mergeCell ref="A10:J10"/>
    <mergeCell ref="A11:J11"/>
    <mergeCell ref="D23:J23"/>
    <mergeCell ref="D22:J22"/>
    <mergeCell ref="D24:J24"/>
    <mergeCell ref="B126:C126"/>
    <mergeCell ref="B81:C81"/>
    <mergeCell ref="B117:C117"/>
    <mergeCell ref="A26:C26"/>
    <mergeCell ref="A25:C25"/>
    <mergeCell ref="G44:H44"/>
    <mergeCell ref="D26:E26"/>
    <mergeCell ref="I44:J44"/>
    <mergeCell ref="F26:G26"/>
    <mergeCell ref="H26:J26"/>
  </mergeCells>
  <printOptions verticalCentered="1"/>
  <pageMargins left="0" right="0" top="0" bottom="0.25" header="0.3" footer="0.3"/>
  <pageSetup scale="65" orientation="portrait" horizontalDpi="4294967294" verticalDpi="4294967294" r:id="rId1"/>
  <headerFooter differentFirst="1">
    <oddFooter>&amp;CPage &amp;P of &amp;N&amp;RRevised 1/29/16</oddFooter>
  </headerFooter>
  <rowBreaks count="1" manualBreakCount="1">
    <brk id="95" max="10" man="1"/>
  </rowBreaks>
  <ignoredErrors>
    <ignoredError sqref="D30:D31 D33:D34 D38 D36" unlockedFormula="1"/>
    <ignoredError sqref="E29:E35 E39 F29:F35 E36 G36 E3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A1:R390"/>
  <sheetViews>
    <sheetView zoomScale="80" zoomScaleNormal="80" workbookViewId="0">
      <pane ySplit="2" topLeftCell="A333" activePane="bottomLeft" state="frozen"/>
      <selection pane="bottomLeft" activeCell="H337" sqref="H337"/>
    </sheetView>
  </sheetViews>
  <sheetFormatPr defaultColWidth="9.140625" defaultRowHeight="12.75" outlineLevelRow="2"/>
  <cols>
    <col min="1" max="1" width="9.140625" style="321"/>
    <col min="2" max="2" width="50.28515625" style="321" customWidth="1"/>
    <col min="3" max="3" width="21.5703125" style="321" bestFit="1" customWidth="1"/>
    <col min="4" max="4" width="9.140625" style="321"/>
    <col min="5" max="5" width="8" style="321" customWidth="1"/>
    <col min="6" max="6" width="9.140625" style="322"/>
    <col min="7" max="7" width="10.85546875" style="322" customWidth="1"/>
    <col min="8" max="8" width="9.140625" style="321"/>
    <col min="9" max="9" width="1.7109375" style="478" customWidth="1"/>
    <col min="10" max="10" width="9.140625" style="321"/>
    <col min="11" max="11" width="53.28515625" style="321" customWidth="1"/>
    <col min="12" max="12" width="21.42578125" style="321" bestFit="1" customWidth="1"/>
    <col min="13" max="17" width="9.140625" style="321"/>
    <col min="18" max="18" width="1.7109375" style="478" customWidth="1"/>
    <col min="19" max="16384" width="9.140625" style="321"/>
  </cols>
  <sheetData>
    <row r="1" spans="1:18" ht="26.25">
      <c r="A1" s="524" t="s">
        <v>278</v>
      </c>
      <c r="B1" s="524"/>
      <c r="C1" s="524"/>
      <c r="D1" s="524"/>
      <c r="E1" s="524"/>
      <c r="F1" s="524"/>
      <c r="G1" s="524"/>
      <c r="H1" s="524"/>
      <c r="I1" s="474"/>
      <c r="J1" s="525" t="s">
        <v>279</v>
      </c>
      <c r="K1" s="525"/>
      <c r="L1" s="525"/>
      <c r="M1" s="525"/>
      <c r="N1" s="525"/>
      <c r="O1" s="525"/>
      <c r="P1" s="525"/>
      <c r="Q1" s="525"/>
      <c r="R1" s="474"/>
    </row>
    <row r="2" spans="1:18">
      <c r="A2" s="205"/>
      <c r="B2" s="212" t="s">
        <v>211</v>
      </c>
      <c r="C2" s="213" t="s">
        <v>210</v>
      </c>
      <c r="D2" s="214" t="s">
        <v>14</v>
      </c>
      <c r="E2" s="215" t="s">
        <v>15</v>
      </c>
      <c r="F2" s="306" t="s">
        <v>197</v>
      </c>
      <c r="G2" s="306" t="s">
        <v>207</v>
      </c>
      <c r="H2" s="214" t="s">
        <v>212</v>
      </c>
      <c r="I2" s="475"/>
      <c r="J2" s="205"/>
      <c r="K2" s="212" t="s">
        <v>211</v>
      </c>
      <c r="L2" s="213" t="s">
        <v>210</v>
      </c>
      <c r="M2" s="214" t="s">
        <v>14</v>
      </c>
      <c r="N2" s="215" t="s">
        <v>15</v>
      </c>
      <c r="O2" s="306" t="s">
        <v>197</v>
      </c>
      <c r="P2" s="306" t="s">
        <v>207</v>
      </c>
      <c r="Q2" s="214" t="s">
        <v>212</v>
      </c>
      <c r="R2" s="475"/>
    </row>
    <row r="3" spans="1:18" s="323" customFormat="1">
      <c r="A3" s="205"/>
      <c r="B3" s="219"/>
      <c r="C3" s="205"/>
      <c r="D3" s="209"/>
      <c r="E3" s="247"/>
      <c r="F3" s="307"/>
      <c r="G3" s="307"/>
      <c r="H3" s="209"/>
      <c r="I3" s="475"/>
      <c r="J3" s="205"/>
      <c r="K3" s="219"/>
      <c r="L3" s="205"/>
      <c r="M3" s="209"/>
      <c r="N3" s="247"/>
      <c r="O3" s="307"/>
      <c r="P3" s="307"/>
      <c r="Q3" s="209"/>
      <c r="R3" s="475"/>
    </row>
    <row r="4" spans="1:18" s="323" customFormat="1">
      <c r="A4" s="205"/>
      <c r="B4" s="219"/>
      <c r="C4" s="205"/>
      <c r="D4" s="209"/>
      <c r="E4" s="247"/>
      <c r="F4" s="307"/>
      <c r="G4" s="307"/>
      <c r="H4" s="209"/>
      <c r="I4" s="475"/>
      <c r="J4" s="205"/>
      <c r="K4" s="219"/>
      <c r="L4" s="205"/>
      <c r="M4" s="209"/>
      <c r="N4" s="247"/>
      <c r="O4" s="307"/>
      <c r="P4" s="307"/>
      <c r="Q4" s="209"/>
      <c r="R4" s="475"/>
    </row>
    <row r="5" spans="1:18" ht="26.25">
      <c r="A5" s="524" t="s">
        <v>266</v>
      </c>
      <c r="B5" s="524"/>
      <c r="C5" s="524"/>
      <c r="D5" s="524"/>
      <c r="E5" s="524"/>
      <c r="F5" s="524"/>
      <c r="G5" s="524"/>
      <c r="H5" s="524"/>
      <c r="I5" s="474"/>
      <c r="J5" s="525" t="s">
        <v>267</v>
      </c>
      <c r="K5" s="525"/>
      <c r="L5" s="525"/>
      <c r="M5" s="525"/>
      <c r="N5" s="525"/>
      <c r="O5" s="525"/>
      <c r="P5" s="525"/>
      <c r="Q5" s="525"/>
      <c r="R5" s="474"/>
    </row>
    <row r="6" spans="1:18">
      <c r="A6" s="174" t="s">
        <v>28</v>
      </c>
      <c r="B6" s="174" t="s">
        <v>215</v>
      </c>
      <c r="C6" s="205"/>
      <c r="D6" s="211"/>
      <c r="E6" s="176"/>
      <c r="F6" s="305"/>
      <c r="G6" s="305"/>
      <c r="H6" s="209"/>
      <c r="I6" s="475"/>
      <c r="J6" s="174" t="s">
        <v>28</v>
      </c>
      <c r="K6" s="174" t="s">
        <v>216</v>
      </c>
      <c r="R6" s="475"/>
    </row>
    <row r="7" spans="1:18">
      <c r="A7" s="205" t="s">
        <v>19</v>
      </c>
      <c r="B7" s="171" t="s">
        <v>97</v>
      </c>
      <c r="C7" s="205"/>
      <c r="D7" s="211"/>
      <c r="E7" s="176"/>
      <c r="F7" s="305"/>
      <c r="G7" s="305"/>
      <c r="H7" s="209"/>
      <c r="I7" s="475"/>
      <c r="J7" s="205" t="s">
        <v>19</v>
      </c>
      <c r="K7" s="171" t="s">
        <v>97</v>
      </c>
      <c r="L7" s="205"/>
      <c r="M7" s="211"/>
      <c r="N7" s="176"/>
      <c r="O7" s="305"/>
      <c r="P7" s="305"/>
      <c r="Q7" s="209"/>
      <c r="R7" s="475"/>
    </row>
    <row r="8" spans="1:18">
      <c r="A8" s="205"/>
      <c r="B8" s="212" t="s">
        <v>211</v>
      </c>
      <c r="C8" s="213" t="s">
        <v>210</v>
      </c>
      <c r="D8" s="214" t="s">
        <v>14</v>
      </c>
      <c r="E8" s="215" t="s">
        <v>15</v>
      </c>
      <c r="F8" s="306" t="s">
        <v>197</v>
      </c>
      <c r="G8" s="306" t="s">
        <v>207</v>
      </c>
      <c r="H8" s="214" t="s">
        <v>212</v>
      </c>
      <c r="I8" s="475"/>
      <c r="J8" s="205"/>
      <c r="K8" s="212" t="s">
        <v>211</v>
      </c>
      <c r="L8" s="213" t="s">
        <v>210</v>
      </c>
      <c r="M8" s="214" t="s">
        <v>14</v>
      </c>
      <c r="N8" s="215" t="s">
        <v>15</v>
      </c>
      <c r="O8" s="306" t="s">
        <v>197</v>
      </c>
      <c r="P8" s="306" t="s">
        <v>207</v>
      </c>
      <c r="Q8" s="214" t="s">
        <v>212</v>
      </c>
      <c r="R8" s="475"/>
    </row>
    <row r="9" spans="1:18" ht="62.25" customHeight="1">
      <c r="A9" s="526" t="s">
        <v>217</v>
      </c>
      <c r="B9" s="304" t="s">
        <v>308</v>
      </c>
      <c r="C9" s="303"/>
      <c r="D9" s="209"/>
      <c r="E9" s="210"/>
      <c r="F9" s="307"/>
      <c r="G9" s="307"/>
      <c r="H9" s="209"/>
      <c r="I9" s="475"/>
      <c r="J9" s="526" t="s">
        <v>217</v>
      </c>
      <c r="K9" s="304" t="s">
        <v>309</v>
      </c>
      <c r="L9" s="303"/>
      <c r="M9" s="209"/>
      <c r="N9" s="210"/>
      <c r="O9" s="307"/>
      <c r="P9" s="307"/>
      <c r="Q9" s="209"/>
      <c r="R9" s="475"/>
    </row>
    <row r="10" spans="1:18" ht="26.25" customHeight="1">
      <c r="A10" s="526"/>
      <c r="B10" s="219" t="s">
        <v>208</v>
      </c>
      <c r="C10" s="205" t="s">
        <v>260</v>
      </c>
      <c r="D10" s="209">
        <v>1500</v>
      </c>
      <c r="E10" s="247">
        <v>1</v>
      </c>
      <c r="F10" s="307"/>
      <c r="G10" s="307">
        <v>4</v>
      </c>
      <c r="H10" s="320">
        <f>ROUND(D10*E10*G10,0)</f>
        <v>6000</v>
      </c>
      <c r="I10" s="476"/>
      <c r="J10" s="526"/>
      <c r="K10" s="219" t="s">
        <v>208</v>
      </c>
      <c r="L10" s="205" t="s">
        <v>200</v>
      </c>
      <c r="M10" s="209">
        <v>1500</v>
      </c>
      <c r="N10" s="247">
        <v>1</v>
      </c>
      <c r="O10" s="307"/>
      <c r="P10" s="307">
        <v>4</v>
      </c>
      <c r="Q10" s="320">
        <f>ROUND(M10*N10*P10,0)</f>
        <v>6000</v>
      </c>
      <c r="R10" s="476"/>
    </row>
    <row r="11" spans="1:18" ht="26.25" customHeight="1">
      <c r="A11" s="526"/>
      <c r="B11" s="219" t="s">
        <v>209</v>
      </c>
      <c r="C11" s="205" t="s">
        <v>204</v>
      </c>
      <c r="D11" s="209">
        <v>500</v>
      </c>
      <c r="E11" s="247">
        <v>1</v>
      </c>
      <c r="F11" s="307">
        <v>4</v>
      </c>
      <c r="G11" s="307">
        <v>4</v>
      </c>
      <c r="H11" s="320">
        <f>ROUND(D11*E11*F11*G11,0)</f>
        <v>8000</v>
      </c>
      <c r="I11" s="476"/>
      <c r="J11" s="526"/>
      <c r="K11" s="219" t="s">
        <v>209</v>
      </c>
      <c r="L11" s="205" t="s">
        <v>204</v>
      </c>
      <c r="M11" s="209">
        <v>500</v>
      </c>
      <c r="N11" s="247">
        <v>1</v>
      </c>
      <c r="O11" s="307">
        <v>4</v>
      </c>
      <c r="P11" s="307">
        <v>4</v>
      </c>
      <c r="Q11" s="320">
        <f>ROUND(M11*N11*O11*P11,0)</f>
        <v>8000</v>
      </c>
      <c r="R11" s="476"/>
    </row>
    <row r="12" spans="1:18" ht="26.25" customHeight="1">
      <c r="A12" s="526"/>
      <c r="B12" s="219" t="s">
        <v>311</v>
      </c>
      <c r="C12" s="205" t="s">
        <v>272</v>
      </c>
      <c r="D12" s="209">
        <v>50</v>
      </c>
      <c r="E12" s="247">
        <v>1</v>
      </c>
      <c r="F12" s="307">
        <v>2</v>
      </c>
      <c r="G12" s="307">
        <v>4</v>
      </c>
      <c r="H12" s="320">
        <f t="shared" ref="H12:H14" si="0">ROUND(D12*E12*F12*G12,0)</f>
        <v>400</v>
      </c>
      <c r="I12" s="476"/>
      <c r="J12" s="526"/>
      <c r="K12" s="219" t="s">
        <v>310</v>
      </c>
      <c r="L12" s="205" t="s">
        <v>272</v>
      </c>
      <c r="M12" s="209">
        <v>50</v>
      </c>
      <c r="N12" s="247">
        <v>1</v>
      </c>
      <c r="O12" s="307">
        <v>2</v>
      </c>
      <c r="P12" s="307">
        <v>4</v>
      </c>
      <c r="Q12" s="320">
        <f t="shared" ref="Q12:Q14" si="1">ROUND(M12*N12*O12*P12,0)</f>
        <v>400</v>
      </c>
      <c r="R12" s="476"/>
    </row>
    <row r="13" spans="1:18" ht="26.25" customHeight="1">
      <c r="A13" s="526"/>
      <c r="B13" s="219" t="s">
        <v>271</v>
      </c>
      <c r="C13" s="205" t="s">
        <v>273</v>
      </c>
      <c r="D13" s="209">
        <v>100</v>
      </c>
      <c r="E13" s="247">
        <v>1</v>
      </c>
      <c r="F13" s="307">
        <v>3</v>
      </c>
      <c r="G13" s="307">
        <v>4</v>
      </c>
      <c r="H13" s="320">
        <f t="shared" si="0"/>
        <v>1200</v>
      </c>
      <c r="I13" s="476"/>
      <c r="J13" s="526"/>
      <c r="K13" s="219" t="s">
        <v>271</v>
      </c>
      <c r="L13" s="205" t="s">
        <v>273</v>
      </c>
      <c r="M13" s="209">
        <v>100</v>
      </c>
      <c r="N13" s="247">
        <v>1</v>
      </c>
      <c r="O13" s="307">
        <v>3</v>
      </c>
      <c r="P13" s="307">
        <v>4</v>
      </c>
      <c r="Q13" s="320">
        <f t="shared" si="1"/>
        <v>1200</v>
      </c>
      <c r="R13" s="476"/>
    </row>
    <row r="14" spans="1:18" ht="26.25" customHeight="1">
      <c r="A14" s="526"/>
      <c r="B14" s="219" t="s">
        <v>274</v>
      </c>
      <c r="C14" s="205" t="s">
        <v>275</v>
      </c>
      <c r="D14" s="209">
        <v>25</v>
      </c>
      <c r="E14" s="247">
        <v>1</v>
      </c>
      <c r="F14" s="307">
        <v>5</v>
      </c>
      <c r="G14" s="307">
        <v>4</v>
      </c>
      <c r="H14" s="320">
        <f t="shared" si="0"/>
        <v>500</v>
      </c>
      <c r="I14" s="476"/>
      <c r="J14" s="526"/>
      <c r="K14" s="219" t="s">
        <v>274</v>
      </c>
      <c r="L14" s="205" t="s">
        <v>275</v>
      </c>
      <c r="M14" s="209">
        <v>25</v>
      </c>
      <c r="N14" s="247">
        <v>1</v>
      </c>
      <c r="O14" s="307">
        <v>5</v>
      </c>
      <c r="P14" s="307">
        <v>4</v>
      </c>
      <c r="Q14" s="320">
        <f t="shared" si="1"/>
        <v>500</v>
      </c>
      <c r="R14" s="476"/>
    </row>
    <row r="15" spans="1:18">
      <c r="A15" s="526"/>
      <c r="B15" s="308" t="s">
        <v>4</v>
      </c>
      <c r="C15" s="309"/>
      <c r="D15" s="310"/>
      <c r="E15" s="311"/>
      <c r="F15" s="312"/>
      <c r="G15" s="312"/>
      <c r="H15" s="310">
        <f>SUBTOTAL(9,H10:H14)</f>
        <v>16100</v>
      </c>
      <c r="I15" s="475"/>
      <c r="J15" s="526"/>
      <c r="K15" s="308" t="s">
        <v>4</v>
      </c>
      <c r="L15" s="309"/>
      <c r="M15" s="310"/>
      <c r="N15" s="311"/>
      <c r="O15" s="312"/>
      <c r="P15" s="312"/>
      <c r="Q15" s="310">
        <f>SUBTOTAL(9,Q10:Q14)</f>
        <v>16100</v>
      </c>
      <c r="R15" s="475"/>
    </row>
    <row r="16" spans="1:18" ht="60" customHeight="1">
      <c r="A16" s="522" t="s">
        <v>220</v>
      </c>
      <c r="B16" s="304" t="s">
        <v>213</v>
      </c>
      <c r="C16" s="303"/>
      <c r="D16" s="209"/>
      <c r="E16" s="210"/>
      <c r="F16" s="307"/>
      <c r="G16" s="307"/>
      <c r="H16" s="209"/>
      <c r="I16" s="475"/>
      <c r="J16" s="523" t="s">
        <v>220</v>
      </c>
      <c r="K16" s="304" t="s">
        <v>213</v>
      </c>
      <c r="L16" s="303"/>
      <c r="M16" s="209"/>
      <c r="N16" s="210"/>
      <c r="O16" s="307"/>
      <c r="P16" s="307"/>
      <c r="Q16" s="209"/>
      <c r="R16" s="475"/>
    </row>
    <row r="17" spans="1:18" ht="34.5" customHeight="1">
      <c r="A17" s="522"/>
      <c r="B17" s="219" t="s">
        <v>208</v>
      </c>
      <c r="C17" s="205"/>
      <c r="D17" s="209"/>
      <c r="E17" s="247"/>
      <c r="F17" s="307"/>
      <c r="G17" s="307"/>
      <c r="H17" s="320">
        <f>ROUND(D17*E17*G17,0)</f>
        <v>0</v>
      </c>
      <c r="I17" s="476"/>
      <c r="J17" s="523"/>
      <c r="K17" s="219" t="s">
        <v>208</v>
      </c>
      <c r="L17" s="205"/>
      <c r="M17" s="209"/>
      <c r="N17" s="247"/>
      <c r="O17" s="307"/>
      <c r="P17" s="307"/>
      <c r="Q17" s="320">
        <f>ROUND(M17*N17*P17,0)</f>
        <v>0</v>
      </c>
      <c r="R17" s="476"/>
    </row>
    <row r="18" spans="1:18" ht="34.5" customHeight="1">
      <c r="A18" s="522"/>
      <c r="B18" s="219" t="s">
        <v>209</v>
      </c>
      <c r="C18" s="205"/>
      <c r="D18" s="209"/>
      <c r="E18" s="247"/>
      <c r="F18" s="307"/>
      <c r="G18" s="307"/>
      <c r="H18" s="320">
        <f>ROUND(D18*E18*F18*G18,0)</f>
        <v>0</v>
      </c>
      <c r="I18" s="476"/>
      <c r="J18" s="523"/>
      <c r="K18" s="219" t="s">
        <v>209</v>
      </c>
      <c r="L18" s="205"/>
      <c r="M18" s="209"/>
      <c r="N18" s="247"/>
      <c r="O18" s="307"/>
      <c r="P18" s="307"/>
      <c r="Q18" s="320">
        <f>ROUND(M18*N18*O18*P18,0)</f>
        <v>0</v>
      </c>
      <c r="R18" s="476"/>
    </row>
    <row r="19" spans="1:18" ht="34.5" customHeight="1">
      <c r="A19" s="522"/>
      <c r="B19" s="219" t="s">
        <v>270</v>
      </c>
      <c r="C19" s="205"/>
      <c r="D19" s="209"/>
      <c r="E19" s="247"/>
      <c r="F19" s="307"/>
      <c r="G19" s="307"/>
      <c r="H19" s="320">
        <f t="shared" ref="H19:H20" si="2">ROUND(D19*E19*F19*G19,0)</f>
        <v>0</v>
      </c>
      <c r="I19" s="476"/>
      <c r="J19" s="523"/>
      <c r="K19" s="219" t="s">
        <v>270</v>
      </c>
      <c r="L19" s="205"/>
      <c r="M19" s="209"/>
      <c r="N19" s="247"/>
      <c r="O19" s="307"/>
      <c r="P19" s="307"/>
      <c r="Q19" s="320">
        <f t="shared" ref="Q19:Q20" si="3">ROUND(M19*N19*O19*P19,0)</f>
        <v>0</v>
      </c>
      <c r="R19" s="476"/>
    </row>
    <row r="20" spans="1:18" ht="34.5" customHeight="1">
      <c r="A20" s="522"/>
      <c r="B20" s="219" t="s">
        <v>271</v>
      </c>
      <c r="C20" s="205"/>
      <c r="D20" s="209"/>
      <c r="E20" s="247"/>
      <c r="F20" s="307"/>
      <c r="G20" s="307"/>
      <c r="H20" s="320">
        <f t="shared" si="2"/>
        <v>0</v>
      </c>
      <c r="I20" s="476"/>
      <c r="J20" s="523"/>
      <c r="K20" s="219" t="s">
        <v>271</v>
      </c>
      <c r="L20" s="205"/>
      <c r="M20" s="209"/>
      <c r="N20" s="247"/>
      <c r="O20" s="307"/>
      <c r="P20" s="307"/>
      <c r="Q20" s="320">
        <f t="shared" si="3"/>
        <v>0</v>
      </c>
      <c r="R20" s="476"/>
    </row>
    <row r="21" spans="1:18" ht="34.5" customHeight="1">
      <c r="A21" s="522"/>
      <c r="B21" s="219" t="s">
        <v>274</v>
      </c>
      <c r="C21" s="304"/>
      <c r="D21" s="209"/>
      <c r="E21" s="247"/>
      <c r="F21" s="307"/>
      <c r="G21" s="307"/>
      <c r="H21" s="320">
        <v>0</v>
      </c>
      <c r="I21" s="476"/>
      <c r="J21" s="523"/>
      <c r="K21" s="219" t="s">
        <v>274</v>
      </c>
      <c r="L21" s="304"/>
      <c r="M21" s="209"/>
      <c r="N21" s="247"/>
      <c r="O21" s="307"/>
      <c r="P21" s="307"/>
      <c r="Q21" s="320">
        <v>0</v>
      </c>
      <c r="R21" s="476"/>
    </row>
    <row r="22" spans="1:18" ht="15.75" customHeight="1">
      <c r="A22" s="522"/>
      <c r="B22" s="308" t="s">
        <v>4</v>
      </c>
      <c r="C22" s="309"/>
      <c r="D22" s="310"/>
      <c r="E22" s="311"/>
      <c r="F22" s="312"/>
      <c r="G22" s="312"/>
      <c r="H22" s="310">
        <f>SUBTOTAL(9,H17:H21)</f>
        <v>0</v>
      </c>
      <c r="I22" s="475"/>
      <c r="J22" s="523"/>
      <c r="K22" s="308" t="s">
        <v>4</v>
      </c>
      <c r="L22" s="309"/>
      <c r="M22" s="310"/>
      <c r="N22" s="311"/>
      <c r="O22" s="312"/>
      <c r="P22" s="312"/>
      <c r="Q22" s="310">
        <f>SUBTOTAL(9,Q17:Q21)</f>
        <v>0</v>
      </c>
      <c r="R22" s="475"/>
    </row>
    <row r="23" spans="1:18" ht="47.25" customHeight="1">
      <c r="A23" s="522" t="s">
        <v>221</v>
      </c>
      <c r="B23" s="304" t="s">
        <v>213</v>
      </c>
      <c r="C23" s="303"/>
      <c r="D23" s="209"/>
      <c r="E23" s="210"/>
      <c r="F23" s="307"/>
      <c r="G23" s="307"/>
      <c r="H23" s="209"/>
      <c r="I23" s="475"/>
      <c r="J23" s="523" t="s">
        <v>221</v>
      </c>
      <c r="K23" s="304" t="s">
        <v>213</v>
      </c>
      <c r="L23" s="303"/>
      <c r="M23" s="209"/>
      <c r="N23" s="210"/>
      <c r="O23" s="307"/>
      <c r="P23" s="307"/>
      <c r="Q23" s="209"/>
      <c r="R23" s="475"/>
    </row>
    <row r="24" spans="1:18" ht="34.5" customHeight="1">
      <c r="A24" s="522"/>
      <c r="B24" s="219" t="s">
        <v>208</v>
      </c>
      <c r="C24" s="205"/>
      <c r="D24" s="209"/>
      <c r="E24" s="247"/>
      <c r="F24" s="307"/>
      <c r="G24" s="307"/>
      <c r="H24" s="320">
        <f>ROUND(D24*E24*G24,0)</f>
        <v>0</v>
      </c>
      <c r="I24" s="476"/>
      <c r="J24" s="523"/>
      <c r="K24" s="219" t="s">
        <v>208</v>
      </c>
      <c r="L24" s="205"/>
      <c r="M24" s="209"/>
      <c r="N24" s="247"/>
      <c r="O24" s="307"/>
      <c r="P24" s="307"/>
      <c r="Q24" s="320">
        <f>ROUND(M24*N24*P24,0)</f>
        <v>0</v>
      </c>
      <c r="R24" s="476"/>
    </row>
    <row r="25" spans="1:18" ht="34.5" customHeight="1">
      <c r="A25" s="522"/>
      <c r="B25" s="219" t="s">
        <v>209</v>
      </c>
      <c r="C25" s="205"/>
      <c r="D25" s="209"/>
      <c r="E25" s="247"/>
      <c r="F25" s="307"/>
      <c r="G25" s="307"/>
      <c r="H25" s="320">
        <f>ROUND(D25*E25*F25*G25,0)</f>
        <v>0</v>
      </c>
      <c r="I25" s="476"/>
      <c r="J25" s="523"/>
      <c r="K25" s="219" t="s">
        <v>209</v>
      </c>
      <c r="L25" s="205"/>
      <c r="M25" s="209"/>
      <c r="N25" s="247"/>
      <c r="O25" s="307"/>
      <c r="P25" s="307"/>
      <c r="Q25" s="320">
        <f>ROUND(M25*N25*O25*P25,0)</f>
        <v>0</v>
      </c>
      <c r="R25" s="476"/>
    </row>
    <row r="26" spans="1:18" ht="34.5" customHeight="1">
      <c r="A26" s="522"/>
      <c r="B26" s="219" t="s">
        <v>270</v>
      </c>
      <c r="C26" s="205"/>
      <c r="D26" s="209"/>
      <c r="E26" s="247"/>
      <c r="F26" s="307"/>
      <c r="G26" s="307"/>
      <c r="H26" s="320">
        <f t="shared" ref="H26:H28" si="4">ROUND(D26*E26*F26*G26,0)</f>
        <v>0</v>
      </c>
      <c r="I26" s="476"/>
      <c r="J26" s="523"/>
      <c r="K26" s="219" t="s">
        <v>270</v>
      </c>
      <c r="L26" s="205"/>
      <c r="M26" s="209"/>
      <c r="N26" s="247"/>
      <c r="O26" s="307"/>
      <c r="P26" s="307"/>
      <c r="Q26" s="320">
        <f t="shared" ref="Q26:Q28" si="5">ROUND(M26*N26*O26*P26,0)</f>
        <v>0</v>
      </c>
      <c r="R26" s="476"/>
    </row>
    <row r="27" spans="1:18" ht="34.5" customHeight="1">
      <c r="A27" s="522"/>
      <c r="B27" s="219" t="s">
        <v>271</v>
      </c>
      <c r="C27" s="205"/>
      <c r="D27" s="209"/>
      <c r="E27" s="247"/>
      <c r="F27" s="307"/>
      <c r="G27" s="307"/>
      <c r="H27" s="320">
        <f t="shared" si="4"/>
        <v>0</v>
      </c>
      <c r="I27" s="476"/>
      <c r="J27" s="523"/>
      <c r="K27" s="219" t="s">
        <v>271</v>
      </c>
      <c r="L27" s="205"/>
      <c r="M27" s="209"/>
      <c r="N27" s="247"/>
      <c r="O27" s="307"/>
      <c r="P27" s="307"/>
      <c r="Q27" s="320">
        <f t="shared" si="5"/>
        <v>0</v>
      </c>
      <c r="R27" s="476"/>
    </row>
    <row r="28" spans="1:18" ht="34.5" customHeight="1">
      <c r="A28" s="522"/>
      <c r="B28" s="219" t="s">
        <v>274</v>
      </c>
      <c r="C28" s="304"/>
      <c r="D28" s="209"/>
      <c r="E28" s="247"/>
      <c r="F28" s="307"/>
      <c r="G28" s="307"/>
      <c r="H28" s="320">
        <f t="shared" si="4"/>
        <v>0</v>
      </c>
      <c r="I28" s="476"/>
      <c r="J28" s="523"/>
      <c r="K28" s="219" t="s">
        <v>274</v>
      </c>
      <c r="L28" s="304"/>
      <c r="M28" s="209"/>
      <c r="N28" s="247"/>
      <c r="O28" s="307"/>
      <c r="P28" s="307"/>
      <c r="Q28" s="320">
        <f t="shared" si="5"/>
        <v>0</v>
      </c>
      <c r="R28" s="476"/>
    </row>
    <row r="29" spans="1:18" ht="17.25" customHeight="1">
      <c r="A29" s="522"/>
      <c r="B29" s="308" t="s">
        <v>4</v>
      </c>
      <c r="C29" s="309"/>
      <c r="D29" s="310"/>
      <c r="E29" s="311"/>
      <c r="F29" s="312"/>
      <c r="G29" s="312"/>
      <c r="H29" s="310">
        <f>SUBTOTAL(9,H24:H28)</f>
        <v>0</v>
      </c>
      <c r="I29" s="475"/>
      <c r="J29" s="523"/>
      <c r="K29" s="308" t="s">
        <v>4</v>
      </c>
      <c r="L29" s="309"/>
      <c r="M29" s="310"/>
      <c r="N29" s="311"/>
      <c r="O29" s="312"/>
      <c r="P29" s="312"/>
      <c r="Q29" s="310">
        <f>SUBTOTAL(9,Q24:Q28)</f>
        <v>0</v>
      </c>
      <c r="R29" s="475"/>
    </row>
    <row r="30" spans="1:18" ht="54" customHeight="1">
      <c r="A30" s="522" t="s">
        <v>222</v>
      </c>
      <c r="B30" s="304" t="s">
        <v>213</v>
      </c>
      <c r="C30" s="303"/>
      <c r="D30" s="209"/>
      <c r="E30" s="210"/>
      <c r="F30" s="307"/>
      <c r="G30" s="307"/>
      <c r="H30" s="209"/>
      <c r="I30" s="475"/>
      <c r="J30" s="523" t="s">
        <v>222</v>
      </c>
      <c r="K30" s="304" t="s">
        <v>213</v>
      </c>
      <c r="L30" s="303"/>
      <c r="M30" s="209"/>
      <c r="N30" s="210"/>
      <c r="O30" s="307"/>
      <c r="P30" s="307"/>
      <c r="Q30" s="209"/>
      <c r="R30" s="475"/>
    </row>
    <row r="31" spans="1:18" ht="34.5" customHeight="1">
      <c r="A31" s="522"/>
      <c r="B31" s="219" t="s">
        <v>208</v>
      </c>
      <c r="C31" s="205"/>
      <c r="D31" s="209"/>
      <c r="E31" s="247"/>
      <c r="F31" s="307"/>
      <c r="G31" s="307"/>
      <c r="H31" s="320">
        <f>ROUND(D31*E31*G31,0)</f>
        <v>0</v>
      </c>
      <c r="I31" s="476"/>
      <c r="J31" s="523"/>
      <c r="K31" s="219" t="s">
        <v>208</v>
      </c>
      <c r="L31" s="205"/>
      <c r="M31" s="209"/>
      <c r="N31" s="247"/>
      <c r="O31" s="307"/>
      <c r="P31" s="307"/>
      <c r="Q31" s="320">
        <f>ROUND(M31*N31*P31,0)</f>
        <v>0</v>
      </c>
      <c r="R31" s="476"/>
    </row>
    <row r="32" spans="1:18" ht="34.5" customHeight="1">
      <c r="A32" s="522"/>
      <c r="B32" s="219" t="s">
        <v>209</v>
      </c>
      <c r="C32" s="205"/>
      <c r="D32" s="209"/>
      <c r="E32" s="247"/>
      <c r="F32" s="307"/>
      <c r="G32" s="307"/>
      <c r="H32" s="320">
        <f>ROUND(D32*E32*F32*G32,0)</f>
        <v>0</v>
      </c>
      <c r="I32" s="476"/>
      <c r="J32" s="523"/>
      <c r="K32" s="219" t="s">
        <v>209</v>
      </c>
      <c r="L32" s="205"/>
      <c r="M32" s="209"/>
      <c r="N32" s="247"/>
      <c r="O32" s="307"/>
      <c r="P32" s="307"/>
      <c r="Q32" s="320">
        <f>ROUND(M32*N32*O32*P32,0)</f>
        <v>0</v>
      </c>
      <c r="R32" s="476"/>
    </row>
    <row r="33" spans="1:18" ht="34.5" customHeight="1">
      <c r="A33" s="522"/>
      <c r="B33" s="219" t="s">
        <v>270</v>
      </c>
      <c r="C33" s="205"/>
      <c r="D33" s="209"/>
      <c r="E33" s="247"/>
      <c r="F33" s="307"/>
      <c r="G33" s="307"/>
      <c r="H33" s="320">
        <f t="shared" ref="H33:H35" si="6">ROUND(D33*E33*F33*G33,0)</f>
        <v>0</v>
      </c>
      <c r="I33" s="476"/>
      <c r="J33" s="523"/>
      <c r="K33" s="219" t="s">
        <v>270</v>
      </c>
      <c r="L33" s="205"/>
      <c r="M33" s="209"/>
      <c r="N33" s="247"/>
      <c r="O33" s="307"/>
      <c r="P33" s="307"/>
      <c r="Q33" s="320">
        <f t="shared" ref="Q33:Q35" si="7">ROUND(M33*N33*O33*P33,0)</f>
        <v>0</v>
      </c>
      <c r="R33" s="476"/>
    </row>
    <row r="34" spans="1:18" ht="34.5" customHeight="1">
      <c r="A34" s="522"/>
      <c r="B34" s="219" t="s">
        <v>271</v>
      </c>
      <c r="C34" s="205"/>
      <c r="D34" s="209"/>
      <c r="E34" s="247"/>
      <c r="F34" s="307"/>
      <c r="G34" s="307"/>
      <c r="H34" s="320">
        <f t="shared" si="6"/>
        <v>0</v>
      </c>
      <c r="I34" s="476"/>
      <c r="J34" s="523"/>
      <c r="K34" s="219" t="s">
        <v>271</v>
      </c>
      <c r="L34" s="205"/>
      <c r="M34" s="209"/>
      <c r="N34" s="247"/>
      <c r="O34" s="307"/>
      <c r="P34" s="307"/>
      <c r="Q34" s="320">
        <f t="shared" si="7"/>
        <v>0</v>
      </c>
      <c r="R34" s="476"/>
    </row>
    <row r="35" spans="1:18" ht="34.5" customHeight="1">
      <c r="A35" s="522"/>
      <c r="B35" s="219" t="s">
        <v>274</v>
      </c>
      <c r="C35" s="304"/>
      <c r="D35" s="209"/>
      <c r="E35" s="247"/>
      <c r="F35" s="307"/>
      <c r="G35" s="307"/>
      <c r="H35" s="320">
        <f t="shared" si="6"/>
        <v>0</v>
      </c>
      <c r="I35" s="476"/>
      <c r="J35" s="523"/>
      <c r="K35" s="219" t="s">
        <v>274</v>
      </c>
      <c r="L35" s="304"/>
      <c r="M35" s="209"/>
      <c r="N35" s="247"/>
      <c r="O35" s="307"/>
      <c r="P35" s="307"/>
      <c r="Q35" s="320">
        <f t="shared" si="7"/>
        <v>0</v>
      </c>
      <c r="R35" s="476"/>
    </row>
    <row r="36" spans="1:18" ht="18" customHeight="1">
      <c r="A36" s="522"/>
      <c r="B36" s="308" t="s">
        <v>4</v>
      </c>
      <c r="C36" s="309"/>
      <c r="D36" s="310"/>
      <c r="E36" s="311"/>
      <c r="F36" s="312"/>
      <c r="G36" s="312"/>
      <c r="H36" s="310">
        <f>SUBTOTAL(9,H31:H35)</f>
        <v>0</v>
      </c>
      <c r="I36" s="475"/>
      <c r="J36" s="523"/>
      <c r="K36" s="308" t="s">
        <v>4</v>
      </c>
      <c r="L36" s="309"/>
      <c r="M36" s="310"/>
      <c r="N36" s="311"/>
      <c r="O36" s="312"/>
      <c r="P36" s="312"/>
      <c r="Q36" s="310">
        <f>SUBTOTAL(9,Q31:Q35)</f>
        <v>0</v>
      </c>
      <c r="R36" s="475"/>
    </row>
    <row r="37" spans="1:18" ht="53.25" hidden="1" customHeight="1" outlineLevel="1">
      <c r="A37" s="522" t="s">
        <v>223</v>
      </c>
      <c r="B37" s="304" t="s">
        <v>213</v>
      </c>
      <c r="C37" s="303"/>
      <c r="D37" s="209"/>
      <c r="E37" s="210"/>
      <c r="F37" s="307"/>
      <c r="G37" s="307"/>
      <c r="H37" s="209"/>
      <c r="I37" s="475"/>
      <c r="J37" s="523" t="s">
        <v>223</v>
      </c>
      <c r="K37" s="304" t="s">
        <v>213</v>
      </c>
      <c r="L37" s="303"/>
      <c r="M37" s="209"/>
      <c r="N37" s="210"/>
      <c r="O37" s="307"/>
      <c r="P37" s="307"/>
      <c r="Q37" s="209"/>
      <c r="R37" s="475"/>
    </row>
    <row r="38" spans="1:18" ht="34.5" hidden="1" customHeight="1" outlineLevel="1">
      <c r="A38" s="522"/>
      <c r="B38" s="219" t="s">
        <v>208</v>
      </c>
      <c r="C38" s="205"/>
      <c r="D38" s="209"/>
      <c r="E38" s="247"/>
      <c r="F38" s="307"/>
      <c r="G38" s="307"/>
      <c r="H38" s="320">
        <f>ROUND(D38*E38*G38,0)</f>
        <v>0</v>
      </c>
      <c r="I38" s="476"/>
      <c r="J38" s="523"/>
      <c r="K38" s="219" t="s">
        <v>208</v>
      </c>
      <c r="L38" s="205"/>
      <c r="M38" s="209"/>
      <c r="N38" s="247"/>
      <c r="O38" s="307"/>
      <c r="P38" s="307"/>
      <c r="Q38" s="320">
        <f>ROUND(M38*N38*P38,0)</f>
        <v>0</v>
      </c>
      <c r="R38" s="476"/>
    </row>
    <row r="39" spans="1:18" ht="34.5" hidden="1" customHeight="1" outlineLevel="1">
      <c r="A39" s="522"/>
      <c r="B39" s="219" t="s">
        <v>209</v>
      </c>
      <c r="C39" s="205"/>
      <c r="D39" s="209"/>
      <c r="E39" s="247"/>
      <c r="F39" s="307"/>
      <c r="G39" s="307"/>
      <c r="H39" s="320">
        <f>ROUND(D39*E39*F39*G39,0)</f>
        <v>0</v>
      </c>
      <c r="I39" s="476"/>
      <c r="J39" s="523"/>
      <c r="K39" s="219" t="s">
        <v>209</v>
      </c>
      <c r="L39" s="205"/>
      <c r="M39" s="209"/>
      <c r="N39" s="247"/>
      <c r="O39" s="307"/>
      <c r="P39" s="307"/>
      <c r="Q39" s="320">
        <f>ROUND(M39*N39*O39*P39,0)</f>
        <v>0</v>
      </c>
      <c r="R39" s="476"/>
    </row>
    <row r="40" spans="1:18" ht="34.5" hidden="1" customHeight="1" outlineLevel="1">
      <c r="A40" s="522"/>
      <c r="B40" s="219" t="s">
        <v>270</v>
      </c>
      <c r="C40" s="205"/>
      <c r="D40" s="209"/>
      <c r="E40" s="247"/>
      <c r="F40" s="307"/>
      <c r="G40" s="307"/>
      <c r="H40" s="320">
        <f t="shared" ref="H40:H42" si="8">ROUND(D40*E40*F40*G40,0)</f>
        <v>0</v>
      </c>
      <c r="I40" s="476"/>
      <c r="J40" s="523"/>
      <c r="K40" s="219" t="s">
        <v>270</v>
      </c>
      <c r="L40" s="205"/>
      <c r="M40" s="209"/>
      <c r="N40" s="247"/>
      <c r="O40" s="307"/>
      <c r="P40" s="307"/>
      <c r="Q40" s="320">
        <f t="shared" ref="Q40:Q42" si="9">ROUND(M40*N40*O40*P40,0)</f>
        <v>0</v>
      </c>
      <c r="R40" s="476"/>
    </row>
    <row r="41" spans="1:18" ht="34.5" hidden="1" customHeight="1" outlineLevel="1">
      <c r="A41" s="522"/>
      <c r="B41" s="219" t="s">
        <v>271</v>
      </c>
      <c r="C41" s="205"/>
      <c r="D41" s="209"/>
      <c r="E41" s="247"/>
      <c r="F41" s="307"/>
      <c r="G41" s="307"/>
      <c r="H41" s="320">
        <f t="shared" si="8"/>
        <v>0</v>
      </c>
      <c r="I41" s="476"/>
      <c r="J41" s="523"/>
      <c r="K41" s="219" t="s">
        <v>271</v>
      </c>
      <c r="L41" s="205"/>
      <c r="M41" s="209"/>
      <c r="N41" s="247"/>
      <c r="O41" s="307"/>
      <c r="P41" s="307"/>
      <c r="Q41" s="320">
        <f t="shared" si="9"/>
        <v>0</v>
      </c>
      <c r="R41" s="476"/>
    </row>
    <row r="42" spans="1:18" ht="34.5" hidden="1" customHeight="1" outlineLevel="1">
      <c r="A42" s="522"/>
      <c r="B42" s="219" t="s">
        <v>274</v>
      </c>
      <c r="C42" s="304"/>
      <c r="D42" s="209"/>
      <c r="E42" s="247"/>
      <c r="F42" s="307"/>
      <c r="G42" s="307"/>
      <c r="H42" s="320">
        <f t="shared" si="8"/>
        <v>0</v>
      </c>
      <c r="I42" s="476"/>
      <c r="J42" s="523"/>
      <c r="K42" s="219" t="s">
        <v>274</v>
      </c>
      <c r="L42" s="304"/>
      <c r="M42" s="209"/>
      <c r="N42" s="247"/>
      <c r="O42" s="307"/>
      <c r="P42" s="307"/>
      <c r="Q42" s="320">
        <f t="shared" si="9"/>
        <v>0</v>
      </c>
      <c r="R42" s="476"/>
    </row>
    <row r="43" spans="1:18" ht="14.25" hidden="1" customHeight="1" outlineLevel="1">
      <c r="A43" s="522"/>
      <c r="B43" s="308" t="s">
        <v>4</v>
      </c>
      <c r="C43" s="309"/>
      <c r="D43" s="310"/>
      <c r="E43" s="311"/>
      <c r="F43" s="312"/>
      <c r="G43" s="312"/>
      <c r="H43" s="310">
        <f>SUBTOTAL(9,H38:H42)</f>
        <v>0</v>
      </c>
      <c r="I43" s="475"/>
      <c r="J43" s="523"/>
      <c r="K43" s="308" t="s">
        <v>4</v>
      </c>
      <c r="L43" s="309"/>
      <c r="M43" s="310"/>
      <c r="N43" s="311"/>
      <c r="O43" s="312"/>
      <c r="P43" s="312"/>
      <c r="Q43" s="310">
        <f>SUBTOTAL(9,Q38:Q42)</f>
        <v>0</v>
      </c>
      <c r="R43" s="475"/>
    </row>
    <row r="44" spans="1:18" ht="54" hidden="1" customHeight="1" outlineLevel="1">
      <c r="A44" s="522" t="s">
        <v>224</v>
      </c>
      <c r="B44" s="304" t="s">
        <v>213</v>
      </c>
      <c r="C44" s="303"/>
      <c r="D44" s="209"/>
      <c r="E44" s="210"/>
      <c r="F44" s="307"/>
      <c r="G44" s="307"/>
      <c r="H44" s="209"/>
      <c r="I44" s="475"/>
      <c r="J44" s="523" t="s">
        <v>224</v>
      </c>
      <c r="K44" s="304" t="s">
        <v>213</v>
      </c>
      <c r="L44" s="303"/>
      <c r="M44" s="209"/>
      <c r="N44" s="210"/>
      <c r="O44" s="307"/>
      <c r="P44" s="307"/>
      <c r="Q44" s="209"/>
      <c r="R44" s="475"/>
    </row>
    <row r="45" spans="1:18" ht="34.5" hidden="1" customHeight="1" outlineLevel="1">
      <c r="A45" s="522"/>
      <c r="B45" s="219" t="s">
        <v>208</v>
      </c>
      <c r="C45" s="205"/>
      <c r="D45" s="209"/>
      <c r="E45" s="247"/>
      <c r="F45" s="307"/>
      <c r="G45" s="307"/>
      <c r="H45" s="320">
        <f>ROUND(D45*E45*G45,0)</f>
        <v>0</v>
      </c>
      <c r="I45" s="476"/>
      <c r="J45" s="523"/>
      <c r="K45" s="219" t="s">
        <v>208</v>
      </c>
      <c r="L45" s="205"/>
      <c r="M45" s="209"/>
      <c r="N45" s="247"/>
      <c r="O45" s="307"/>
      <c r="P45" s="307"/>
      <c r="Q45" s="320">
        <f>ROUND(M45*N45*P45,0)</f>
        <v>0</v>
      </c>
      <c r="R45" s="476"/>
    </row>
    <row r="46" spans="1:18" ht="34.5" hidden="1" customHeight="1" outlineLevel="1">
      <c r="A46" s="522"/>
      <c r="B46" s="219" t="s">
        <v>209</v>
      </c>
      <c r="C46" s="205"/>
      <c r="D46" s="209"/>
      <c r="E46" s="247"/>
      <c r="F46" s="307"/>
      <c r="G46" s="307"/>
      <c r="H46" s="320">
        <f>ROUND(D46*E46*F46*G46,0)</f>
        <v>0</v>
      </c>
      <c r="I46" s="476"/>
      <c r="J46" s="523"/>
      <c r="K46" s="219" t="s">
        <v>209</v>
      </c>
      <c r="L46" s="205"/>
      <c r="M46" s="209"/>
      <c r="N46" s="247"/>
      <c r="O46" s="307"/>
      <c r="P46" s="307"/>
      <c r="Q46" s="320">
        <f>ROUND(M46*N46*O46*P46,0)</f>
        <v>0</v>
      </c>
      <c r="R46" s="476"/>
    </row>
    <row r="47" spans="1:18" ht="34.5" hidden="1" customHeight="1" outlineLevel="1">
      <c r="A47" s="522"/>
      <c r="B47" s="219" t="s">
        <v>270</v>
      </c>
      <c r="C47" s="205"/>
      <c r="D47" s="209"/>
      <c r="E47" s="247"/>
      <c r="F47" s="307"/>
      <c r="G47" s="307"/>
      <c r="H47" s="320">
        <f t="shared" ref="H47:H49" si="10">ROUND(D47*E47*F47*G47,0)</f>
        <v>0</v>
      </c>
      <c r="I47" s="476"/>
      <c r="J47" s="523"/>
      <c r="K47" s="219" t="s">
        <v>270</v>
      </c>
      <c r="L47" s="205"/>
      <c r="M47" s="209"/>
      <c r="N47" s="247"/>
      <c r="O47" s="307"/>
      <c r="P47" s="307"/>
      <c r="Q47" s="320">
        <f t="shared" ref="Q47:Q49" si="11">ROUND(M47*N47*O47*P47,0)</f>
        <v>0</v>
      </c>
      <c r="R47" s="476"/>
    </row>
    <row r="48" spans="1:18" ht="34.5" hidden="1" customHeight="1" outlineLevel="1">
      <c r="A48" s="522"/>
      <c r="B48" s="219" t="s">
        <v>271</v>
      </c>
      <c r="C48" s="205"/>
      <c r="D48" s="209"/>
      <c r="E48" s="247"/>
      <c r="F48" s="307"/>
      <c r="G48" s="307"/>
      <c r="H48" s="320">
        <f t="shared" si="10"/>
        <v>0</v>
      </c>
      <c r="I48" s="476"/>
      <c r="J48" s="523"/>
      <c r="K48" s="219" t="s">
        <v>271</v>
      </c>
      <c r="L48" s="205"/>
      <c r="M48" s="209"/>
      <c r="N48" s="247"/>
      <c r="O48" s="307"/>
      <c r="P48" s="307"/>
      <c r="Q48" s="320">
        <f t="shared" si="11"/>
        <v>0</v>
      </c>
      <c r="R48" s="476"/>
    </row>
    <row r="49" spans="1:18" ht="34.5" hidden="1" customHeight="1" outlineLevel="1">
      <c r="A49" s="522"/>
      <c r="B49" s="219" t="s">
        <v>274</v>
      </c>
      <c r="C49" s="304"/>
      <c r="D49" s="209"/>
      <c r="E49" s="247"/>
      <c r="F49" s="307"/>
      <c r="G49" s="307"/>
      <c r="H49" s="320">
        <f t="shared" si="10"/>
        <v>0</v>
      </c>
      <c r="I49" s="476"/>
      <c r="J49" s="523"/>
      <c r="K49" s="219" t="s">
        <v>274</v>
      </c>
      <c r="L49" s="304"/>
      <c r="M49" s="209"/>
      <c r="N49" s="247"/>
      <c r="O49" s="307"/>
      <c r="P49" s="307"/>
      <c r="Q49" s="320">
        <f t="shared" si="11"/>
        <v>0</v>
      </c>
      <c r="R49" s="476"/>
    </row>
    <row r="50" spans="1:18" ht="18" hidden="1" customHeight="1" outlineLevel="1">
      <c r="A50" s="522"/>
      <c r="B50" s="308" t="s">
        <v>4</v>
      </c>
      <c r="C50" s="309"/>
      <c r="D50" s="310"/>
      <c r="E50" s="311"/>
      <c r="F50" s="312"/>
      <c r="G50" s="312"/>
      <c r="H50" s="310">
        <f>SUBTOTAL(9,H45:H49)</f>
        <v>0</v>
      </c>
      <c r="I50" s="475"/>
      <c r="J50" s="523"/>
      <c r="K50" s="308" t="s">
        <v>4</v>
      </c>
      <c r="L50" s="309"/>
      <c r="M50" s="310"/>
      <c r="N50" s="311"/>
      <c r="O50" s="312"/>
      <c r="P50" s="312"/>
      <c r="Q50" s="310">
        <f>SUBTOTAL(9,Q45:Q49)</f>
        <v>0</v>
      </c>
      <c r="R50" s="475"/>
    </row>
    <row r="51" spans="1:18" ht="53.25" hidden="1" customHeight="1" outlineLevel="2">
      <c r="A51" s="522" t="s">
        <v>225</v>
      </c>
      <c r="B51" s="304" t="s">
        <v>213</v>
      </c>
      <c r="C51" s="303"/>
      <c r="D51" s="209"/>
      <c r="E51" s="210"/>
      <c r="F51" s="307"/>
      <c r="G51" s="307"/>
      <c r="H51" s="209"/>
      <c r="I51" s="475"/>
      <c r="J51" s="523" t="s">
        <v>225</v>
      </c>
      <c r="K51" s="304" t="s">
        <v>213</v>
      </c>
      <c r="L51" s="303"/>
      <c r="M51" s="209"/>
      <c r="N51" s="210"/>
      <c r="O51" s="307"/>
      <c r="P51" s="307"/>
      <c r="Q51" s="209"/>
      <c r="R51" s="475"/>
    </row>
    <row r="52" spans="1:18" ht="34.5" hidden="1" customHeight="1" outlineLevel="2">
      <c r="A52" s="522"/>
      <c r="B52" s="219" t="s">
        <v>208</v>
      </c>
      <c r="C52" s="205"/>
      <c r="D52" s="209"/>
      <c r="E52" s="247"/>
      <c r="F52" s="307"/>
      <c r="G52" s="307"/>
      <c r="H52" s="320">
        <f>ROUND(D52*E52*G52,0)</f>
        <v>0</v>
      </c>
      <c r="I52" s="476"/>
      <c r="J52" s="523"/>
      <c r="K52" s="219" t="s">
        <v>208</v>
      </c>
      <c r="L52" s="205"/>
      <c r="M52" s="209"/>
      <c r="N52" s="247"/>
      <c r="O52" s="307"/>
      <c r="P52" s="307"/>
      <c r="Q52" s="320">
        <f>ROUND(M52*N52*P52,0)</f>
        <v>0</v>
      </c>
      <c r="R52" s="476"/>
    </row>
    <row r="53" spans="1:18" ht="34.5" hidden="1" customHeight="1" outlineLevel="2">
      <c r="A53" s="522"/>
      <c r="B53" s="219" t="s">
        <v>209</v>
      </c>
      <c r="C53" s="205"/>
      <c r="D53" s="209"/>
      <c r="E53" s="247"/>
      <c r="F53" s="307"/>
      <c r="G53" s="307"/>
      <c r="H53" s="320">
        <f>ROUND(D53*E53*F53*G53,0)</f>
        <v>0</v>
      </c>
      <c r="I53" s="476"/>
      <c r="J53" s="523"/>
      <c r="K53" s="219" t="s">
        <v>209</v>
      </c>
      <c r="L53" s="205"/>
      <c r="M53" s="209"/>
      <c r="N53" s="247"/>
      <c r="O53" s="307"/>
      <c r="P53" s="307"/>
      <c r="Q53" s="320">
        <f>ROUND(M53*N53*O53*P53,0)</f>
        <v>0</v>
      </c>
      <c r="R53" s="476"/>
    </row>
    <row r="54" spans="1:18" ht="34.5" hidden="1" customHeight="1" outlineLevel="2">
      <c r="A54" s="522"/>
      <c r="B54" s="219" t="s">
        <v>270</v>
      </c>
      <c r="C54" s="205"/>
      <c r="D54" s="209"/>
      <c r="E54" s="247"/>
      <c r="F54" s="307"/>
      <c r="G54" s="307"/>
      <c r="H54" s="320">
        <f t="shared" ref="H54:H56" si="12">ROUND(D54*E54*F54*G54,0)</f>
        <v>0</v>
      </c>
      <c r="I54" s="476"/>
      <c r="J54" s="523"/>
      <c r="K54" s="219" t="s">
        <v>270</v>
      </c>
      <c r="L54" s="205"/>
      <c r="M54" s="209"/>
      <c r="N54" s="247"/>
      <c r="O54" s="307"/>
      <c r="P54" s="307"/>
      <c r="Q54" s="320">
        <f t="shared" ref="Q54:Q56" si="13">ROUND(M54*N54*O54*P54,0)</f>
        <v>0</v>
      </c>
      <c r="R54" s="476"/>
    </row>
    <row r="55" spans="1:18" ht="34.5" hidden="1" customHeight="1" outlineLevel="2">
      <c r="A55" s="522"/>
      <c r="B55" s="219" t="s">
        <v>271</v>
      </c>
      <c r="C55" s="205"/>
      <c r="D55" s="209"/>
      <c r="E55" s="247"/>
      <c r="F55" s="307"/>
      <c r="G55" s="307"/>
      <c r="H55" s="320">
        <f t="shared" si="12"/>
        <v>0</v>
      </c>
      <c r="I55" s="476"/>
      <c r="J55" s="523"/>
      <c r="K55" s="219" t="s">
        <v>271</v>
      </c>
      <c r="L55" s="205"/>
      <c r="M55" s="209"/>
      <c r="N55" s="247"/>
      <c r="O55" s="307"/>
      <c r="P55" s="307"/>
      <c r="Q55" s="320">
        <f t="shared" si="13"/>
        <v>0</v>
      </c>
      <c r="R55" s="476"/>
    </row>
    <row r="56" spans="1:18" ht="34.5" hidden="1" customHeight="1" outlineLevel="2">
      <c r="A56" s="522"/>
      <c r="B56" s="219" t="s">
        <v>274</v>
      </c>
      <c r="C56" s="304"/>
      <c r="D56" s="209"/>
      <c r="E56" s="247"/>
      <c r="F56" s="307"/>
      <c r="G56" s="307"/>
      <c r="H56" s="320">
        <f t="shared" si="12"/>
        <v>0</v>
      </c>
      <c r="I56" s="476"/>
      <c r="J56" s="523"/>
      <c r="K56" s="219" t="s">
        <v>274</v>
      </c>
      <c r="L56" s="304"/>
      <c r="M56" s="209"/>
      <c r="N56" s="247"/>
      <c r="O56" s="307"/>
      <c r="P56" s="307"/>
      <c r="Q56" s="320">
        <f t="shared" si="13"/>
        <v>0</v>
      </c>
      <c r="R56" s="476"/>
    </row>
    <row r="57" spans="1:18" ht="13.5" hidden="1" customHeight="1" outlineLevel="2">
      <c r="A57" s="522"/>
      <c r="B57" s="308" t="s">
        <v>4</v>
      </c>
      <c r="C57" s="309"/>
      <c r="D57" s="310"/>
      <c r="E57" s="311"/>
      <c r="F57" s="312"/>
      <c r="G57" s="312"/>
      <c r="H57" s="310">
        <f>SUBTOTAL(9,H52:H56)</f>
        <v>0</v>
      </c>
      <c r="I57" s="475"/>
      <c r="J57" s="523"/>
      <c r="K57" s="313" t="s">
        <v>4</v>
      </c>
      <c r="L57" s="314"/>
      <c r="M57" s="315"/>
      <c r="N57" s="316"/>
      <c r="O57" s="317"/>
      <c r="P57" s="317"/>
      <c r="Q57" s="209">
        <f>SUBTOTAL(9,Q52:Q56)</f>
        <v>0</v>
      </c>
      <c r="R57" s="475"/>
    </row>
    <row r="58" spans="1:18" ht="34.5" hidden="1" customHeight="1" outlineLevel="2">
      <c r="A58" s="522" t="s">
        <v>226</v>
      </c>
      <c r="B58" s="304" t="s">
        <v>213</v>
      </c>
      <c r="C58" s="303"/>
      <c r="D58" s="209"/>
      <c r="E58" s="210"/>
      <c r="F58" s="307"/>
      <c r="G58" s="307"/>
      <c r="H58" s="209"/>
      <c r="I58" s="475"/>
      <c r="J58" s="523" t="s">
        <v>226</v>
      </c>
      <c r="K58" s="304" t="s">
        <v>213</v>
      </c>
      <c r="L58" s="303"/>
      <c r="M58" s="209"/>
      <c r="N58" s="210"/>
      <c r="O58" s="307"/>
      <c r="P58" s="307"/>
      <c r="Q58" s="209"/>
      <c r="R58" s="475"/>
    </row>
    <row r="59" spans="1:18" ht="34.5" hidden="1" customHeight="1" outlineLevel="2">
      <c r="A59" s="522"/>
      <c r="B59" s="219" t="s">
        <v>208</v>
      </c>
      <c r="C59" s="205"/>
      <c r="D59" s="209"/>
      <c r="E59" s="247"/>
      <c r="F59" s="307"/>
      <c r="G59" s="307"/>
      <c r="H59" s="320">
        <f>ROUND(D59*E59*G59,0)</f>
        <v>0</v>
      </c>
      <c r="I59" s="476"/>
      <c r="J59" s="523"/>
      <c r="K59" s="219" t="s">
        <v>208</v>
      </c>
      <c r="L59" s="205"/>
      <c r="M59" s="209"/>
      <c r="N59" s="247"/>
      <c r="O59" s="307"/>
      <c r="P59" s="307"/>
      <c r="Q59" s="320">
        <f>ROUND(M59*N59*P59,0)</f>
        <v>0</v>
      </c>
      <c r="R59" s="476"/>
    </row>
    <row r="60" spans="1:18" ht="34.5" hidden="1" customHeight="1" outlineLevel="2">
      <c r="A60" s="522"/>
      <c r="B60" s="219" t="s">
        <v>209</v>
      </c>
      <c r="C60" s="205"/>
      <c r="D60" s="209"/>
      <c r="E60" s="247"/>
      <c r="F60" s="307"/>
      <c r="G60" s="307"/>
      <c r="H60" s="320">
        <f>ROUND(D60*E60*F60*G60,0)</f>
        <v>0</v>
      </c>
      <c r="I60" s="476"/>
      <c r="J60" s="523"/>
      <c r="K60" s="219" t="s">
        <v>209</v>
      </c>
      <c r="L60" s="205"/>
      <c r="M60" s="209"/>
      <c r="N60" s="247"/>
      <c r="O60" s="307"/>
      <c r="P60" s="307"/>
      <c r="Q60" s="320">
        <f>ROUND(M60*N60*O60*P60,0)</f>
        <v>0</v>
      </c>
      <c r="R60" s="476"/>
    </row>
    <row r="61" spans="1:18" ht="34.5" hidden="1" customHeight="1" outlineLevel="2">
      <c r="A61" s="522"/>
      <c r="B61" s="219" t="s">
        <v>270</v>
      </c>
      <c r="C61" s="205"/>
      <c r="D61" s="209"/>
      <c r="E61" s="247"/>
      <c r="F61" s="307"/>
      <c r="G61" s="307"/>
      <c r="H61" s="320">
        <f t="shared" ref="H61:H63" si="14">ROUND(D61*E61*F61*G61,0)</f>
        <v>0</v>
      </c>
      <c r="I61" s="476"/>
      <c r="J61" s="523"/>
      <c r="K61" s="219" t="s">
        <v>270</v>
      </c>
      <c r="L61" s="205"/>
      <c r="M61" s="209"/>
      <c r="N61" s="247"/>
      <c r="O61" s="307"/>
      <c r="P61" s="307"/>
      <c r="Q61" s="320">
        <f t="shared" ref="Q61:Q63" si="15">ROUND(M61*N61*O61*P61,0)</f>
        <v>0</v>
      </c>
      <c r="R61" s="476"/>
    </row>
    <row r="62" spans="1:18" ht="34.5" hidden="1" customHeight="1" outlineLevel="2">
      <c r="A62" s="522"/>
      <c r="B62" s="219" t="s">
        <v>271</v>
      </c>
      <c r="C62" s="205"/>
      <c r="D62" s="209"/>
      <c r="E62" s="247"/>
      <c r="F62" s="307"/>
      <c r="G62" s="307"/>
      <c r="H62" s="320">
        <f t="shared" si="14"/>
        <v>0</v>
      </c>
      <c r="I62" s="476"/>
      <c r="J62" s="523"/>
      <c r="K62" s="219" t="s">
        <v>271</v>
      </c>
      <c r="L62" s="205"/>
      <c r="M62" s="209"/>
      <c r="N62" s="247"/>
      <c r="O62" s="307"/>
      <c r="P62" s="307"/>
      <c r="Q62" s="320">
        <f t="shared" si="15"/>
        <v>0</v>
      </c>
      <c r="R62" s="476"/>
    </row>
    <row r="63" spans="1:18" ht="34.5" hidden="1" customHeight="1" outlineLevel="2">
      <c r="A63" s="522"/>
      <c r="B63" s="219" t="s">
        <v>274</v>
      </c>
      <c r="C63" s="304"/>
      <c r="D63" s="209"/>
      <c r="E63" s="247"/>
      <c r="F63" s="307"/>
      <c r="G63" s="307"/>
      <c r="H63" s="320">
        <f t="shared" si="14"/>
        <v>0</v>
      </c>
      <c r="I63" s="476"/>
      <c r="J63" s="523"/>
      <c r="K63" s="219" t="s">
        <v>274</v>
      </c>
      <c r="L63" s="304"/>
      <c r="M63" s="209"/>
      <c r="N63" s="247"/>
      <c r="O63" s="307"/>
      <c r="P63" s="307"/>
      <c r="Q63" s="320">
        <f t="shared" si="15"/>
        <v>0</v>
      </c>
      <c r="R63" s="476"/>
    </row>
    <row r="64" spans="1:18" ht="15.75" hidden="1" customHeight="1" outlineLevel="2">
      <c r="A64" s="522"/>
      <c r="B64" s="308" t="s">
        <v>4</v>
      </c>
      <c r="C64" s="309"/>
      <c r="D64" s="310"/>
      <c r="E64" s="311"/>
      <c r="F64" s="312"/>
      <c r="G64" s="312"/>
      <c r="H64" s="310">
        <f>SUBTOTAL(9,H59:H63)</f>
        <v>0</v>
      </c>
      <c r="I64" s="475"/>
      <c r="J64" s="523"/>
      <c r="K64" s="308" t="s">
        <v>4</v>
      </c>
      <c r="L64" s="309"/>
      <c r="M64" s="310"/>
      <c r="N64" s="311"/>
      <c r="O64" s="312"/>
      <c r="P64" s="312"/>
      <c r="Q64" s="310">
        <f>SUBTOTAL(9,Q59:Q63)</f>
        <v>0</v>
      </c>
      <c r="R64" s="475"/>
    </row>
    <row r="65" spans="1:18" ht="34.5" hidden="1" customHeight="1" outlineLevel="2">
      <c r="A65" s="522" t="s">
        <v>227</v>
      </c>
      <c r="B65" s="304" t="s">
        <v>213</v>
      </c>
      <c r="C65" s="303"/>
      <c r="D65" s="209"/>
      <c r="E65" s="210"/>
      <c r="F65" s="307"/>
      <c r="G65" s="307"/>
      <c r="H65" s="209"/>
      <c r="I65" s="475"/>
      <c r="J65" s="523" t="s">
        <v>227</v>
      </c>
      <c r="K65" s="304" t="s">
        <v>213</v>
      </c>
      <c r="L65" s="303"/>
      <c r="M65" s="209"/>
      <c r="N65" s="210"/>
      <c r="O65" s="307"/>
      <c r="P65" s="307"/>
      <c r="Q65" s="209"/>
      <c r="R65" s="475"/>
    </row>
    <row r="66" spans="1:18" ht="34.5" hidden="1" customHeight="1" outlineLevel="2">
      <c r="A66" s="522"/>
      <c r="B66" s="219" t="s">
        <v>208</v>
      </c>
      <c r="C66" s="205"/>
      <c r="D66" s="209"/>
      <c r="E66" s="247"/>
      <c r="F66" s="307"/>
      <c r="G66" s="307"/>
      <c r="H66" s="320">
        <f>ROUND(D66*E66*G66,0)</f>
        <v>0</v>
      </c>
      <c r="I66" s="476"/>
      <c r="J66" s="523"/>
      <c r="K66" s="219" t="s">
        <v>208</v>
      </c>
      <c r="L66" s="205"/>
      <c r="M66" s="209"/>
      <c r="N66" s="247"/>
      <c r="O66" s="307"/>
      <c r="P66" s="307"/>
      <c r="Q66" s="320">
        <f>ROUND(M66*N66*P66,0)</f>
        <v>0</v>
      </c>
      <c r="R66" s="476"/>
    </row>
    <row r="67" spans="1:18" ht="34.5" hidden="1" customHeight="1" outlineLevel="2">
      <c r="A67" s="522"/>
      <c r="B67" s="219" t="s">
        <v>209</v>
      </c>
      <c r="C67" s="205"/>
      <c r="D67" s="209"/>
      <c r="E67" s="247"/>
      <c r="F67" s="307"/>
      <c r="G67" s="307"/>
      <c r="H67" s="320">
        <f>ROUND(D67*E67*F67*G67,0)</f>
        <v>0</v>
      </c>
      <c r="I67" s="476"/>
      <c r="J67" s="523"/>
      <c r="K67" s="219" t="s">
        <v>209</v>
      </c>
      <c r="L67" s="205"/>
      <c r="M67" s="209"/>
      <c r="N67" s="247"/>
      <c r="O67" s="307"/>
      <c r="P67" s="307"/>
      <c r="Q67" s="320">
        <f>ROUND(M67*N67*O67*P67,0)</f>
        <v>0</v>
      </c>
      <c r="R67" s="476"/>
    </row>
    <row r="68" spans="1:18" ht="34.5" hidden="1" customHeight="1" outlineLevel="2">
      <c r="A68" s="522"/>
      <c r="B68" s="219" t="s">
        <v>270</v>
      </c>
      <c r="C68" s="205"/>
      <c r="D68" s="209"/>
      <c r="E68" s="247"/>
      <c r="F68" s="307"/>
      <c r="G68" s="307"/>
      <c r="H68" s="320">
        <f t="shared" ref="H68:H70" si="16">ROUND(D68*E68*F68*G68,0)</f>
        <v>0</v>
      </c>
      <c r="I68" s="476"/>
      <c r="J68" s="523"/>
      <c r="K68" s="219" t="s">
        <v>270</v>
      </c>
      <c r="L68" s="205"/>
      <c r="M68" s="209"/>
      <c r="N68" s="247"/>
      <c r="O68" s="307"/>
      <c r="P68" s="307"/>
      <c r="Q68" s="320">
        <f t="shared" ref="Q68:Q70" si="17">ROUND(M68*N68*O68*P68,0)</f>
        <v>0</v>
      </c>
      <c r="R68" s="476"/>
    </row>
    <row r="69" spans="1:18" ht="34.5" hidden="1" customHeight="1" outlineLevel="2">
      <c r="A69" s="522"/>
      <c r="B69" s="219" t="s">
        <v>271</v>
      </c>
      <c r="C69" s="205"/>
      <c r="D69" s="209"/>
      <c r="E69" s="247"/>
      <c r="F69" s="307"/>
      <c r="G69" s="307"/>
      <c r="H69" s="320">
        <f t="shared" si="16"/>
        <v>0</v>
      </c>
      <c r="I69" s="476"/>
      <c r="J69" s="523"/>
      <c r="K69" s="219" t="s">
        <v>271</v>
      </c>
      <c r="L69" s="205"/>
      <c r="M69" s="209"/>
      <c r="N69" s="247"/>
      <c r="O69" s="307"/>
      <c r="P69" s="307"/>
      <c r="Q69" s="320">
        <f t="shared" si="17"/>
        <v>0</v>
      </c>
      <c r="R69" s="476"/>
    </row>
    <row r="70" spans="1:18" ht="34.5" hidden="1" customHeight="1" outlineLevel="2">
      <c r="A70" s="522"/>
      <c r="B70" s="219" t="s">
        <v>274</v>
      </c>
      <c r="C70" s="304"/>
      <c r="D70" s="209"/>
      <c r="E70" s="247"/>
      <c r="F70" s="307"/>
      <c r="G70" s="307"/>
      <c r="H70" s="320">
        <f t="shared" si="16"/>
        <v>0</v>
      </c>
      <c r="I70" s="476"/>
      <c r="J70" s="523"/>
      <c r="K70" s="219" t="s">
        <v>274</v>
      </c>
      <c r="L70" s="304"/>
      <c r="M70" s="209"/>
      <c r="N70" s="247"/>
      <c r="O70" s="307"/>
      <c r="P70" s="307"/>
      <c r="Q70" s="320">
        <f t="shared" si="17"/>
        <v>0</v>
      </c>
      <c r="R70" s="476"/>
    </row>
    <row r="71" spans="1:18" ht="18" hidden="1" customHeight="1" outlineLevel="2">
      <c r="A71" s="522"/>
      <c r="B71" s="308" t="s">
        <v>4</v>
      </c>
      <c r="C71" s="309"/>
      <c r="D71" s="310"/>
      <c r="E71" s="311"/>
      <c r="F71" s="312"/>
      <c r="G71" s="312"/>
      <c r="H71" s="310">
        <f>SUBTOTAL(9,H66:H70)</f>
        <v>0</v>
      </c>
      <c r="I71" s="475"/>
      <c r="J71" s="523"/>
      <c r="K71" s="308" t="s">
        <v>4</v>
      </c>
      <c r="L71" s="309"/>
      <c r="M71" s="310"/>
      <c r="N71" s="311"/>
      <c r="O71" s="312"/>
      <c r="P71" s="312"/>
      <c r="Q71" s="310">
        <f>SUBTOTAL(9,Q66:Q70)</f>
        <v>0</v>
      </c>
      <c r="R71" s="475"/>
    </row>
    <row r="72" spans="1:18" ht="34.5" hidden="1" customHeight="1" outlineLevel="2">
      <c r="A72" s="522" t="s">
        <v>228</v>
      </c>
      <c r="B72" s="304" t="s">
        <v>213</v>
      </c>
      <c r="C72" s="303"/>
      <c r="D72" s="209"/>
      <c r="E72" s="210"/>
      <c r="F72" s="307"/>
      <c r="G72" s="307"/>
      <c r="H72" s="209"/>
      <c r="I72" s="475"/>
      <c r="J72" s="523" t="s">
        <v>228</v>
      </c>
      <c r="K72" s="304" t="s">
        <v>213</v>
      </c>
      <c r="L72" s="303"/>
      <c r="M72" s="209"/>
      <c r="N72" s="210"/>
      <c r="O72" s="307"/>
      <c r="P72" s="307"/>
      <c r="Q72" s="209"/>
      <c r="R72" s="475"/>
    </row>
    <row r="73" spans="1:18" ht="34.5" hidden="1" customHeight="1" outlineLevel="2">
      <c r="A73" s="522"/>
      <c r="B73" s="219" t="s">
        <v>208</v>
      </c>
      <c r="C73" s="205"/>
      <c r="D73" s="209"/>
      <c r="E73" s="247"/>
      <c r="F73" s="307"/>
      <c r="G73" s="307"/>
      <c r="H73" s="320">
        <f>ROUND(D73*E73*G73,0)</f>
        <v>0</v>
      </c>
      <c r="I73" s="476"/>
      <c r="J73" s="523"/>
      <c r="K73" s="219" t="s">
        <v>208</v>
      </c>
      <c r="L73" s="205"/>
      <c r="M73" s="209"/>
      <c r="N73" s="247"/>
      <c r="O73" s="307"/>
      <c r="P73" s="307"/>
      <c r="Q73" s="320">
        <f>ROUND(M73*N73*P73,0)</f>
        <v>0</v>
      </c>
      <c r="R73" s="476"/>
    </row>
    <row r="74" spans="1:18" ht="34.5" hidden="1" customHeight="1" outlineLevel="2">
      <c r="A74" s="522"/>
      <c r="B74" s="219" t="s">
        <v>209</v>
      </c>
      <c r="C74" s="205"/>
      <c r="D74" s="209"/>
      <c r="E74" s="247"/>
      <c r="F74" s="307"/>
      <c r="G74" s="307"/>
      <c r="H74" s="320">
        <f>ROUND(D74*E74*F74*G74,0)</f>
        <v>0</v>
      </c>
      <c r="I74" s="476"/>
      <c r="J74" s="523"/>
      <c r="K74" s="219" t="s">
        <v>209</v>
      </c>
      <c r="L74" s="205"/>
      <c r="M74" s="209"/>
      <c r="N74" s="247"/>
      <c r="O74" s="307"/>
      <c r="P74" s="307"/>
      <c r="Q74" s="320">
        <f>ROUND(M74*N74*O74*P74,0)</f>
        <v>0</v>
      </c>
      <c r="R74" s="476"/>
    </row>
    <row r="75" spans="1:18" ht="34.5" hidden="1" customHeight="1" outlineLevel="2">
      <c r="A75" s="522"/>
      <c r="B75" s="219" t="s">
        <v>270</v>
      </c>
      <c r="C75" s="205"/>
      <c r="D75" s="209"/>
      <c r="E75" s="247"/>
      <c r="F75" s="307"/>
      <c r="G75" s="307"/>
      <c r="H75" s="320">
        <f t="shared" ref="H75:H77" si="18">ROUND(D75*E75*F75*G75,0)</f>
        <v>0</v>
      </c>
      <c r="I75" s="476"/>
      <c r="J75" s="523"/>
      <c r="K75" s="219" t="s">
        <v>270</v>
      </c>
      <c r="L75" s="205"/>
      <c r="M75" s="209"/>
      <c r="N75" s="247"/>
      <c r="O75" s="307"/>
      <c r="P75" s="307"/>
      <c r="Q75" s="320">
        <f t="shared" ref="Q75:Q77" si="19">ROUND(M75*N75*O75*P75,0)</f>
        <v>0</v>
      </c>
      <c r="R75" s="476"/>
    </row>
    <row r="76" spans="1:18" ht="34.5" hidden="1" customHeight="1" outlineLevel="2">
      <c r="A76" s="522"/>
      <c r="B76" s="219" t="s">
        <v>271</v>
      </c>
      <c r="C76" s="205"/>
      <c r="D76" s="209"/>
      <c r="E76" s="247"/>
      <c r="F76" s="307"/>
      <c r="G76" s="307"/>
      <c r="H76" s="320">
        <f t="shared" si="18"/>
        <v>0</v>
      </c>
      <c r="I76" s="476"/>
      <c r="J76" s="523"/>
      <c r="K76" s="219" t="s">
        <v>271</v>
      </c>
      <c r="L76" s="205"/>
      <c r="M76" s="209"/>
      <c r="N76" s="247"/>
      <c r="O76" s="307"/>
      <c r="P76" s="307"/>
      <c r="Q76" s="320">
        <f t="shared" si="19"/>
        <v>0</v>
      </c>
      <c r="R76" s="476"/>
    </row>
    <row r="77" spans="1:18" ht="34.5" hidden="1" customHeight="1" outlineLevel="2">
      <c r="A77" s="522"/>
      <c r="B77" s="219" t="s">
        <v>274</v>
      </c>
      <c r="C77" s="304"/>
      <c r="D77" s="209"/>
      <c r="E77" s="247"/>
      <c r="F77" s="307"/>
      <c r="G77" s="307"/>
      <c r="H77" s="320">
        <f t="shared" si="18"/>
        <v>0</v>
      </c>
      <c r="I77" s="476"/>
      <c r="J77" s="523"/>
      <c r="K77" s="219" t="s">
        <v>274</v>
      </c>
      <c r="L77" s="304"/>
      <c r="M77" s="209"/>
      <c r="N77" s="247"/>
      <c r="O77" s="307"/>
      <c r="P77" s="307"/>
      <c r="Q77" s="320">
        <f t="shared" si="19"/>
        <v>0</v>
      </c>
      <c r="R77" s="476"/>
    </row>
    <row r="78" spans="1:18" ht="15" hidden="1" customHeight="1" outlineLevel="2">
      <c r="A78" s="522"/>
      <c r="B78" s="308" t="s">
        <v>4</v>
      </c>
      <c r="C78" s="309"/>
      <c r="D78" s="310"/>
      <c r="E78" s="311"/>
      <c r="F78" s="312"/>
      <c r="G78" s="312"/>
      <c r="H78" s="310">
        <f>SUBTOTAL(9,H73:H77)</f>
        <v>0</v>
      </c>
      <c r="I78" s="475"/>
      <c r="J78" s="523"/>
      <c r="K78" s="308" t="s">
        <v>4</v>
      </c>
      <c r="L78" s="309"/>
      <c r="M78" s="310"/>
      <c r="N78" s="311"/>
      <c r="O78" s="312"/>
      <c r="P78" s="312"/>
      <c r="Q78" s="310">
        <f>SUBTOTAL(9,Q73:Q77)</f>
        <v>0</v>
      </c>
      <c r="R78" s="475"/>
    </row>
    <row r="79" spans="1:18" ht="34.5" hidden="1" customHeight="1" outlineLevel="2">
      <c r="A79" s="522" t="s">
        <v>229</v>
      </c>
      <c r="B79" s="304" t="s">
        <v>213</v>
      </c>
      <c r="C79" s="303"/>
      <c r="D79" s="209"/>
      <c r="E79" s="210"/>
      <c r="F79" s="307"/>
      <c r="G79" s="307"/>
      <c r="H79" s="209"/>
      <c r="I79" s="475"/>
      <c r="J79" s="523" t="s">
        <v>229</v>
      </c>
      <c r="K79" s="304" t="s">
        <v>213</v>
      </c>
      <c r="L79" s="303"/>
      <c r="M79" s="209"/>
      <c r="N79" s="210"/>
      <c r="O79" s="307"/>
      <c r="P79" s="307"/>
      <c r="Q79" s="209"/>
      <c r="R79" s="475"/>
    </row>
    <row r="80" spans="1:18" ht="34.5" hidden="1" customHeight="1" outlineLevel="2">
      <c r="A80" s="522"/>
      <c r="B80" s="219" t="s">
        <v>208</v>
      </c>
      <c r="C80" s="205"/>
      <c r="D80" s="209"/>
      <c r="E80" s="247"/>
      <c r="F80" s="307"/>
      <c r="G80" s="307"/>
      <c r="H80" s="320">
        <f>ROUND(D80*E80*G80,0)</f>
        <v>0</v>
      </c>
      <c r="I80" s="476"/>
      <c r="J80" s="523"/>
      <c r="K80" s="219" t="s">
        <v>208</v>
      </c>
      <c r="L80" s="205"/>
      <c r="M80" s="209"/>
      <c r="N80" s="247"/>
      <c r="O80" s="307"/>
      <c r="P80" s="307"/>
      <c r="Q80" s="320">
        <f>ROUND(M80*N80*P80,0)</f>
        <v>0</v>
      </c>
      <c r="R80" s="476"/>
    </row>
    <row r="81" spans="1:18" ht="34.5" hidden="1" customHeight="1" outlineLevel="2">
      <c r="A81" s="522"/>
      <c r="B81" s="219" t="s">
        <v>209</v>
      </c>
      <c r="C81" s="205"/>
      <c r="D81" s="209"/>
      <c r="E81" s="247"/>
      <c r="F81" s="307"/>
      <c r="G81" s="307"/>
      <c r="H81" s="320">
        <f>ROUND(D81*E81*F81*G81,0)</f>
        <v>0</v>
      </c>
      <c r="I81" s="476"/>
      <c r="J81" s="523"/>
      <c r="K81" s="219" t="s">
        <v>209</v>
      </c>
      <c r="L81" s="205"/>
      <c r="M81" s="209"/>
      <c r="N81" s="247"/>
      <c r="O81" s="307"/>
      <c r="P81" s="307"/>
      <c r="Q81" s="320">
        <f>ROUND(M81*N81*O81*P81,0)</f>
        <v>0</v>
      </c>
      <c r="R81" s="476"/>
    </row>
    <row r="82" spans="1:18" ht="34.5" hidden="1" customHeight="1" outlineLevel="2">
      <c r="A82" s="522"/>
      <c r="B82" s="219" t="s">
        <v>270</v>
      </c>
      <c r="C82" s="205"/>
      <c r="D82" s="209"/>
      <c r="E82" s="247"/>
      <c r="F82" s="307"/>
      <c r="G82" s="307"/>
      <c r="H82" s="320">
        <f t="shared" ref="H82:H84" si="20">ROUND(D82*E82*F82*G82,0)</f>
        <v>0</v>
      </c>
      <c r="I82" s="476"/>
      <c r="J82" s="523"/>
      <c r="K82" s="219" t="s">
        <v>270</v>
      </c>
      <c r="L82" s="205"/>
      <c r="M82" s="209"/>
      <c r="N82" s="247"/>
      <c r="O82" s="307"/>
      <c r="P82" s="307"/>
      <c r="Q82" s="320">
        <f t="shared" ref="Q82:Q84" si="21">ROUND(M82*N82*O82*P82,0)</f>
        <v>0</v>
      </c>
      <c r="R82" s="476"/>
    </row>
    <row r="83" spans="1:18" ht="34.5" hidden="1" customHeight="1" outlineLevel="2">
      <c r="A83" s="522"/>
      <c r="B83" s="219" t="s">
        <v>271</v>
      </c>
      <c r="C83" s="205"/>
      <c r="D83" s="209"/>
      <c r="E83" s="247"/>
      <c r="F83" s="307"/>
      <c r="G83" s="307"/>
      <c r="H83" s="320">
        <f t="shared" si="20"/>
        <v>0</v>
      </c>
      <c r="I83" s="476"/>
      <c r="J83" s="523"/>
      <c r="K83" s="219" t="s">
        <v>271</v>
      </c>
      <c r="L83" s="205"/>
      <c r="M83" s="209"/>
      <c r="N83" s="247"/>
      <c r="O83" s="307"/>
      <c r="P83" s="307"/>
      <c r="Q83" s="320">
        <f t="shared" si="21"/>
        <v>0</v>
      </c>
      <c r="R83" s="476"/>
    </row>
    <row r="84" spans="1:18" ht="34.5" hidden="1" customHeight="1" outlineLevel="2">
      <c r="A84" s="522"/>
      <c r="B84" s="219" t="s">
        <v>274</v>
      </c>
      <c r="C84" s="304"/>
      <c r="D84" s="209"/>
      <c r="E84" s="247"/>
      <c r="F84" s="307"/>
      <c r="G84" s="307"/>
      <c r="H84" s="320">
        <f t="shared" si="20"/>
        <v>0</v>
      </c>
      <c r="I84" s="476"/>
      <c r="J84" s="523"/>
      <c r="K84" s="219" t="s">
        <v>274</v>
      </c>
      <c r="L84" s="304"/>
      <c r="M84" s="209"/>
      <c r="N84" s="247"/>
      <c r="O84" s="307"/>
      <c r="P84" s="307"/>
      <c r="Q84" s="320">
        <f t="shared" si="21"/>
        <v>0</v>
      </c>
      <c r="R84" s="476"/>
    </row>
    <row r="85" spans="1:18" ht="21" hidden="1" customHeight="1" outlineLevel="1">
      <c r="A85" s="522"/>
      <c r="B85" s="308" t="s">
        <v>4</v>
      </c>
      <c r="C85" s="309"/>
      <c r="D85" s="310"/>
      <c r="E85" s="311"/>
      <c r="F85" s="312"/>
      <c r="G85" s="312"/>
      <c r="H85" s="310">
        <f>SUBTOTAL(9,H80:H84)</f>
        <v>0</v>
      </c>
      <c r="I85" s="475"/>
      <c r="J85" s="523"/>
      <c r="K85" s="308" t="s">
        <v>4</v>
      </c>
      <c r="L85" s="309"/>
      <c r="M85" s="310"/>
      <c r="N85" s="311"/>
      <c r="O85" s="312"/>
      <c r="P85" s="312"/>
      <c r="Q85" s="310">
        <f>SUBTOTAL(9,Q80:Q84)</f>
        <v>0</v>
      </c>
      <c r="R85" s="475"/>
    </row>
    <row r="86" spans="1:18" ht="34.5" hidden="1" customHeight="1" outlineLevel="2">
      <c r="A86" s="522" t="s">
        <v>230</v>
      </c>
      <c r="B86" s="304" t="s">
        <v>213</v>
      </c>
      <c r="C86" s="303"/>
      <c r="D86" s="209"/>
      <c r="E86" s="210"/>
      <c r="F86" s="307"/>
      <c r="G86" s="307"/>
      <c r="H86" s="209"/>
      <c r="I86" s="475"/>
      <c r="J86" s="523" t="s">
        <v>230</v>
      </c>
      <c r="K86" s="304" t="s">
        <v>213</v>
      </c>
      <c r="L86" s="303"/>
      <c r="M86" s="209"/>
      <c r="N86" s="210"/>
      <c r="O86" s="307"/>
      <c r="P86" s="307"/>
      <c r="Q86" s="209"/>
      <c r="R86" s="475"/>
    </row>
    <row r="87" spans="1:18" ht="34.5" hidden="1" customHeight="1" outlineLevel="2">
      <c r="A87" s="522"/>
      <c r="B87" s="219" t="s">
        <v>208</v>
      </c>
      <c r="C87" s="205"/>
      <c r="D87" s="209"/>
      <c r="E87" s="247"/>
      <c r="F87" s="307"/>
      <c r="G87" s="307"/>
      <c r="H87" s="320">
        <f>ROUND(D87*E87*G87,0)</f>
        <v>0</v>
      </c>
      <c r="I87" s="476"/>
      <c r="J87" s="523"/>
      <c r="K87" s="219" t="s">
        <v>208</v>
      </c>
      <c r="L87" s="205"/>
      <c r="M87" s="209"/>
      <c r="N87" s="247"/>
      <c r="O87" s="307"/>
      <c r="P87" s="307"/>
      <c r="Q87" s="320">
        <f>ROUND(M87*N87*P87,0)</f>
        <v>0</v>
      </c>
      <c r="R87" s="476"/>
    </row>
    <row r="88" spans="1:18" ht="34.5" hidden="1" customHeight="1" outlineLevel="2">
      <c r="A88" s="522"/>
      <c r="B88" s="219" t="s">
        <v>209</v>
      </c>
      <c r="C88" s="205"/>
      <c r="D88" s="209"/>
      <c r="E88" s="247"/>
      <c r="F88" s="307"/>
      <c r="G88" s="307"/>
      <c r="H88" s="320">
        <f>ROUND(D88*E88*F88*G88,0)</f>
        <v>0</v>
      </c>
      <c r="I88" s="476"/>
      <c r="J88" s="523"/>
      <c r="K88" s="219" t="s">
        <v>209</v>
      </c>
      <c r="L88" s="205"/>
      <c r="M88" s="209"/>
      <c r="N88" s="247"/>
      <c r="O88" s="307"/>
      <c r="P88" s="307"/>
      <c r="Q88" s="320">
        <f>ROUND(M88*N88*O88*P88,0)</f>
        <v>0</v>
      </c>
      <c r="R88" s="476"/>
    </row>
    <row r="89" spans="1:18" ht="34.5" hidden="1" customHeight="1" outlineLevel="2">
      <c r="A89" s="522"/>
      <c r="B89" s="219" t="s">
        <v>270</v>
      </c>
      <c r="C89" s="205"/>
      <c r="D89" s="209"/>
      <c r="E89" s="247"/>
      <c r="F89" s="307"/>
      <c r="G89" s="307"/>
      <c r="H89" s="320">
        <f t="shared" ref="H89:H91" si="22">ROUND(D89*E89*F89*G89,0)</f>
        <v>0</v>
      </c>
      <c r="I89" s="476"/>
      <c r="J89" s="523"/>
      <c r="K89" s="219" t="s">
        <v>270</v>
      </c>
      <c r="L89" s="205"/>
      <c r="M89" s="209"/>
      <c r="N89" s="247"/>
      <c r="O89" s="307"/>
      <c r="P89" s="307"/>
      <c r="Q89" s="320">
        <f t="shared" ref="Q89:Q91" si="23">ROUND(M89*N89*O89*P89,0)</f>
        <v>0</v>
      </c>
      <c r="R89" s="476"/>
    </row>
    <row r="90" spans="1:18" ht="34.5" hidden="1" customHeight="1" outlineLevel="2">
      <c r="A90" s="522"/>
      <c r="B90" s="219" t="s">
        <v>271</v>
      </c>
      <c r="C90" s="205"/>
      <c r="D90" s="209"/>
      <c r="E90" s="247"/>
      <c r="F90" s="307"/>
      <c r="G90" s="307"/>
      <c r="H90" s="320">
        <f t="shared" si="22"/>
        <v>0</v>
      </c>
      <c r="I90" s="476"/>
      <c r="J90" s="523"/>
      <c r="K90" s="219" t="s">
        <v>271</v>
      </c>
      <c r="L90" s="205"/>
      <c r="M90" s="209"/>
      <c r="N90" s="247"/>
      <c r="O90" s="307"/>
      <c r="P90" s="307"/>
      <c r="Q90" s="320">
        <f t="shared" si="23"/>
        <v>0</v>
      </c>
      <c r="R90" s="476"/>
    </row>
    <row r="91" spans="1:18" ht="34.5" hidden="1" customHeight="1" outlineLevel="2">
      <c r="A91" s="522"/>
      <c r="B91" s="219" t="s">
        <v>274</v>
      </c>
      <c r="C91" s="304"/>
      <c r="D91" s="209"/>
      <c r="E91" s="247"/>
      <c r="F91" s="307"/>
      <c r="G91" s="307"/>
      <c r="H91" s="320">
        <f t="shared" si="22"/>
        <v>0</v>
      </c>
      <c r="I91" s="476"/>
      <c r="J91" s="523"/>
      <c r="K91" s="219" t="s">
        <v>274</v>
      </c>
      <c r="L91" s="304"/>
      <c r="M91" s="209"/>
      <c r="N91" s="247"/>
      <c r="O91" s="307"/>
      <c r="P91" s="307"/>
      <c r="Q91" s="320">
        <f t="shared" si="23"/>
        <v>0</v>
      </c>
      <c r="R91" s="476"/>
    </row>
    <row r="92" spans="1:18" ht="16.5" hidden="1" customHeight="1" outlineLevel="2">
      <c r="A92" s="522"/>
      <c r="B92" s="308" t="s">
        <v>4</v>
      </c>
      <c r="C92" s="309"/>
      <c r="D92" s="310"/>
      <c r="E92" s="311"/>
      <c r="F92" s="312"/>
      <c r="G92" s="312"/>
      <c r="H92" s="310">
        <f>SUBTOTAL(9,H87:H91)</f>
        <v>0</v>
      </c>
      <c r="I92" s="475"/>
      <c r="J92" s="523"/>
      <c r="K92" s="308" t="s">
        <v>4</v>
      </c>
      <c r="L92" s="309"/>
      <c r="M92" s="310"/>
      <c r="N92" s="311"/>
      <c r="O92" s="312"/>
      <c r="P92" s="312"/>
      <c r="Q92" s="310">
        <f>SUBTOTAL(9,Q87:Q91)</f>
        <v>0</v>
      </c>
      <c r="R92" s="475"/>
    </row>
    <row r="93" spans="1:18" ht="34.5" hidden="1" customHeight="1" outlineLevel="2">
      <c r="A93" s="522" t="s">
        <v>231</v>
      </c>
      <c r="B93" s="304" t="s">
        <v>213</v>
      </c>
      <c r="C93" s="303"/>
      <c r="D93" s="209"/>
      <c r="E93" s="210"/>
      <c r="F93" s="307"/>
      <c r="G93" s="307"/>
      <c r="H93" s="209"/>
      <c r="I93" s="475"/>
      <c r="J93" s="523" t="s">
        <v>231</v>
      </c>
      <c r="K93" s="304" t="s">
        <v>213</v>
      </c>
      <c r="L93" s="303"/>
      <c r="M93" s="209"/>
      <c r="N93" s="210"/>
      <c r="O93" s="307"/>
      <c r="P93" s="307"/>
      <c r="Q93" s="209"/>
      <c r="R93" s="475"/>
    </row>
    <row r="94" spans="1:18" ht="34.5" hidden="1" customHeight="1" outlineLevel="2">
      <c r="A94" s="522"/>
      <c r="B94" s="219" t="s">
        <v>208</v>
      </c>
      <c r="C94" s="205"/>
      <c r="D94" s="209"/>
      <c r="E94" s="247"/>
      <c r="F94" s="307"/>
      <c r="G94" s="307"/>
      <c r="H94" s="320">
        <f>ROUND(D94*E94*G94,0)</f>
        <v>0</v>
      </c>
      <c r="I94" s="476"/>
      <c r="J94" s="523"/>
      <c r="K94" s="219" t="s">
        <v>208</v>
      </c>
      <c r="L94" s="205"/>
      <c r="M94" s="209"/>
      <c r="N94" s="247"/>
      <c r="O94" s="307"/>
      <c r="P94" s="307"/>
      <c r="Q94" s="320">
        <f>ROUND(M94*N94*P94,0)</f>
        <v>0</v>
      </c>
      <c r="R94" s="476"/>
    </row>
    <row r="95" spans="1:18" ht="34.5" hidden="1" customHeight="1" outlineLevel="2">
      <c r="A95" s="522"/>
      <c r="B95" s="219" t="s">
        <v>209</v>
      </c>
      <c r="C95" s="205"/>
      <c r="D95" s="209"/>
      <c r="E95" s="247"/>
      <c r="F95" s="307"/>
      <c r="G95" s="307"/>
      <c r="H95" s="320">
        <f>ROUND(D95*E95*F95*G95,0)</f>
        <v>0</v>
      </c>
      <c r="I95" s="476"/>
      <c r="J95" s="523"/>
      <c r="K95" s="219" t="s">
        <v>209</v>
      </c>
      <c r="L95" s="205"/>
      <c r="M95" s="209"/>
      <c r="N95" s="247"/>
      <c r="O95" s="307"/>
      <c r="P95" s="307"/>
      <c r="Q95" s="320">
        <f>ROUND(M95*N95*O95*P95,0)</f>
        <v>0</v>
      </c>
      <c r="R95" s="476"/>
    </row>
    <row r="96" spans="1:18" ht="34.5" hidden="1" customHeight="1" outlineLevel="2">
      <c r="A96" s="522"/>
      <c r="B96" s="219" t="s">
        <v>270</v>
      </c>
      <c r="C96" s="205"/>
      <c r="D96" s="209"/>
      <c r="E96" s="247"/>
      <c r="F96" s="307"/>
      <c r="G96" s="307"/>
      <c r="H96" s="320">
        <f t="shared" ref="H96:H98" si="24">ROUND(D96*E96*F96*G96,0)</f>
        <v>0</v>
      </c>
      <c r="I96" s="476"/>
      <c r="J96" s="523"/>
      <c r="K96" s="219" t="s">
        <v>270</v>
      </c>
      <c r="L96" s="205"/>
      <c r="M96" s="209"/>
      <c r="N96" s="247"/>
      <c r="O96" s="307"/>
      <c r="P96" s="307"/>
      <c r="Q96" s="320">
        <f t="shared" ref="Q96:Q98" si="25">ROUND(M96*N96*O96*P96,0)</f>
        <v>0</v>
      </c>
      <c r="R96" s="476"/>
    </row>
    <row r="97" spans="1:18" ht="34.5" hidden="1" customHeight="1" outlineLevel="2">
      <c r="A97" s="522"/>
      <c r="B97" s="219" t="s">
        <v>271</v>
      </c>
      <c r="C97" s="205"/>
      <c r="D97" s="209"/>
      <c r="E97" s="247"/>
      <c r="F97" s="307"/>
      <c r="G97" s="307"/>
      <c r="H97" s="320">
        <f t="shared" si="24"/>
        <v>0</v>
      </c>
      <c r="I97" s="476"/>
      <c r="J97" s="523"/>
      <c r="K97" s="219" t="s">
        <v>271</v>
      </c>
      <c r="L97" s="205"/>
      <c r="M97" s="209"/>
      <c r="N97" s="247"/>
      <c r="O97" s="307"/>
      <c r="P97" s="307"/>
      <c r="Q97" s="320">
        <f t="shared" si="25"/>
        <v>0</v>
      </c>
      <c r="R97" s="476"/>
    </row>
    <row r="98" spans="1:18" ht="34.5" hidden="1" customHeight="1" outlineLevel="2">
      <c r="A98" s="522"/>
      <c r="B98" s="219" t="s">
        <v>274</v>
      </c>
      <c r="C98" s="304"/>
      <c r="D98" s="209"/>
      <c r="E98" s="247"/>
      <c r="F98" s="307"/>
      <c r="G98" s="307"/>
      <c r="H98" s="320">
        <f t="shared" si="24"/>
        <v>0</v>
      </c>
      <c r="I98" s="476"/>
      <c r="J98" s="523"/>
      <c r="K98" s="219" t="s">
        <v>274</v>
      </c>
      <c r="L98" s="304"/>
      <c r="M98" s="209"/>
      <c r="N98" s="247"/>
      <c r="O98" s="307"/>
      <c r="P98" s="307"/>
      <c r="Q98" s="320">
        <f t="shared" si="25"/>
        <v>0</v>
      </c>
      <c r="R98" s="476"/>
    </row>
    <row r="99" spans="1:18" ht="16.5" hidden="1" customHeight="1" outlineLevel="2">
      <c r="A99" s="522"/>
      <c r="B99" s="308" t="s">
        <v>4</v>
      </c>
      <c r="C99" s="309"/>
      <c r="D99" s="310"/>
      <c r="E99" s="311"/>
      <c r="F99" s="312"/>
      <c r="G99" s="312"/>
      <c r="H99" s="310">
        <f>SUBTOTAL(9,H94:H98)</f>
        <v>0</v>
      </c>
      <c r="I99" s="475"/>
      <c r="J99" s="523"/>
      <c r="K99" s="308" t="s">
        <v>4</v>
      </c>
      <c r="L99" s="309"/>
      <c r="M99" s="310"/>
      <c r="N99" s="311"/>
      <c r="O99" s="312"/>
      <c r="P99" s="312"/>
      <c r="Q99" s="310">
        <f>SUBTOTAL(9,Q94:Q98)</f>
        <v>0</v>
      </c>
      <c r="R99" s="475"/>
    </row>
    <row r="100" spans="1:18" ht="34.5" hidden="1" customHeight="1" outlineLevel="2">
      <c r="A100" s="522" t="s">
        <v>232</v>
      </c>
      <c r="B100" s="304" t="s">
        <v>213</v>
      </c>
      <c r="C100" s="303"/>
      <c r="D100" s="209"/>
      <c r="E100" s="210"/>
      <c r="F100" s="307"/>
      <c r="G100" s="307"/>
      <c r="H100" s="209"/>
      <c r="I100" s="475"/>
      <c r="J100" s="523" t="s">
        <v>232</v>
      </c>
      <c r="K100" s="304" t="s">
        <v>213</v>
      </c>
      <c r="L100" s="303"/>
      <c r="M100" s="209"/>
      <c r="N100" s="210"/>
      <c r="O100" s="307"/>
      <c r="P100" s="307"/>
      <c r="Q100" s="209"/>
      <c r="R100" s="475"/>
    </row>
    <row r="101" spans="1:18" ht="34.5" hidden="1" customHeight="1" outlineLevel="2">
      <c r="A101" s="522"/>
      <c r="B101" s="219" t="s">
        <v>208</v>
      </c>
      <c r="C101" s="205"/>
      <c r="D101" s="209"/>
      <c r="E101" s="247"/>
      <c r="F101" s="307"/>
      <c r="G101" s="307"/>
      <c r="H101" s="320">
        <f>ROUND(D101*E101*G101,0)</f>
        <v>0</v>
      </c>
      <c r="I101" s="476"/>
      <c r="J101" s="523"/>
      <c r="K101" s="219" t="s">
        <v>208</v>
      </c>
      <c r="L101" s="205"/>
      <c r="M101" s="209"/>
      <c r="N101" s="247"/>
      <c r="O101" s="307"/>
      <c r="P101" s="307"/>
      <c r="Q101" s="320">
        <f>ROUND(M101*N101*P101,0)</f>
        <v>0</v>
      </c>
      <c r="R101" s="476"/>
    </row>
    <row r="102" spans="1:18" ht="34.5" hidden="1" customHeight="1" outlineLevel="2">
      <c r="A102" s="522"/>
      <c r="B102" s="219" t="s">
        <v>209</v>
      </c>
      <c r="C102" s="205"/>
      <c r="D102" s="209"/>
      <c r="E102" s="247"/>
      <c r="F102" s="307"/>
      <c r="G102" s="307"/>
      <c r="H102" s="320">
        <f>ROUND(D102*E102*F102*G102,0)</f>
        <v>0</v>
      </c>
      <c r="I102" s="476"/>
      <c r="J102" s="523"/>
      <c r="K102" s="219" t="s">
        <v>209</v>
      </c>
      <c r="L102" s="205"/>
      <c r="M102" s="209"/>
      <c r="N102" s="247"/>
      <c r="O102" s="307"/>
      <c r="P102" s="307"/>
      <c r="Q102" s="320">
        <f>ROUND(M102*N102*O102*P102,0)</f>
        <v>0</v>
      </c>
      <c r="R102" s="476"/>
    </row>
    <row r="103" spans="1:18" ht="34.5" hidden="1" customHeight="1" outlineLevel="2">
      <c r="A103" s="522"/>
      <c r="B103" s="219" t="s">
        <v>270</v>
      </c>
      <c r="C103" s="205"/>
      <c r="D103" s="209"/>
      <c r="E103" s="247"/>
      <c r="F103" s="307"/>
      <c r="G103" s="307"/>
      <c r="H103" s="320">
        <f t="shared" ref="H103:H105" si="26">ROUND(D103*E103*F103*G103,0)</f>
        <v>0</v>
      </c>
      <c r="I103" s="476"/>
      <c r="J103" s="523"/>
      <c r="K103" s="219" t="s">
        <v>270</v>
      </c>
      <c r="L103" s="205"/>
      <c r="M103" s="209"/>
      <c r="N103" s="247"/>
      <c r="O103" s="307"/>
      <c r="P103" s="307"/>
      <c r="Q103" s="320">
        <f t="shared" ref="Q103:Q105" si="27">ROUND(M103*N103*O103*P103,0)</f>
        <v>0</v>
      </c>
      <c r="R103" s="476"/>
    </row>
    <row r="104" spans="1:18" ht="34.5" hidden="1" customHeight="1" outlineLevel="2">
      <c r="A104" s="522"/>
      <c r="B104" s="219" t="s">
        <v>271</v>
      </c>
      <c r="C104" s="205"/>
      <c r="D104" s="209"/>
      <c r="E104" s="247"/>
      <c r="F104" s="307"/>
      <c r="G104" s="307"/>
      <c r="H104" s="320">
        <f t="shared" si="26"/>
        <v>0</v>
      </c>
      <c r="I104" s="476"/>
      <c r="J104" s="523"/>
      <c r="K104" s="219" t="s">
        <v>271</v>
      </c>
      <c r="L104" s="205"/>
      <c r="M104" s="209"/>
      <c r="N104" s="247"/>
      <c r="O104" s="307"/>
      <c r="P104" s="307"/>
      <c r="Q104" s="320">
        <f t="shared" si="27"/>
        <v>0</v>
      </c>
      <c r="R104" s="476"/>
    </row>
    <row r="105" spans="1:18" ht="34.5" hidden="1" customHeight="1" outlineLevel="2">
      <c r="A105" s="522"/>
      <c r="B105" s="219" t="s">
        <v>274</v>
      </c>
      <c r="C105" s="304"/>
      <c r="D105" s="209"/>
      <c r="E105" s="247"/>
      <c r="F105" s="307"/>
      <c r="G105" s="307"/>
      <c r="H105" s="320">
        <f t="shared" si="26"/>
        <v>0</v>
      </c>
      <c r="I105" s="476"/>
      <c r="J105" s="523"/>
      <c r="K105" s="219" t="s">
        <v>274</v>
      </c>
      <c r="L105" s="304"/>
      <c r="M105" s="209"/>
      <c r="N105" s="247"/>
      <c r="O105" s="307"/>
      <c r="P105" s="307"/>
      <c r="Q105" s="320">
        <f t="shared" si="27"/>
        <v>0</v>
      </c>
      <c r="R105" s="476"/>
    </row>
    <row r="106" spans="1:18" ht="18" hidden="1" customHeight="1" outlineLevel="2">
      <c r="A106" s="522"/>
      <c r="B106" s="308" t="s">
        <v>4</v>
      </c>
      <c r="C106" s="309"/>
      <c r="D106" s="310"/>
      <c r="E106" s="311"/>
      <c r="F106" s="312"/>
      <c r="G106" s="312"/>
      <c r="H106" s="310">
        <f>SUBTOTAL(9,H101:H105)</f>
        <v>0</v>
      </c>
      <c r="I106" s="475"/>
      <c r="J106" s="523"/>
      <c r="K106" s="308" t="s">
        <v>4</v>
      </c>
      <c r="L106" s="309"/>
      <c r="M106" s="310"/>
      <c r="N106" s="311"/>
      <c r="O106" s="312"/>
      <c r="P106" s="312"/>
      <c r="Q106" s="310">
        <f>SUBTOTAL(9,Q101:Q105)</f>
        <v>0</v>
      </c>
      <c r="R106" s="475"/>
    </row>
    <row r="107" spans="1:18" ht="34.5" hidden="1" customHeight="1" outlineLevel="2">
      <c r="A107" s="522" t="s">
        <v>233</v>
      </c>
      <c r="B107" s="304" t="s">
        <v>213</v>
      </c>
      <c r="C107" s="303"/>
      <c r="D107" s="209"/>
      <c r="E107" s="210"/>
      <c r="F107" s="307"/>
      <c r="G107" s="307"/>
      <c r="H107" s="209"/>
      <c r="I107" s="475"/>
      <c r="J107" s="523" t="s">
        <v>233</v>
      </c>
      <c r="K107" s="304" t="s">
        <v>213</v>
      </c>
      <c r="L107" s="303"/>
      <c r="M107" s="209"/>
      <c r="N107" s="210"/>
      <c r="O107" s="307"/>
      <c r="P107" s="307"/>
      <c r="Q107" s="209"/>
      <c r="R107" s="475"/>
    </row>
    <row r="108" spans="1:18" ht="34.5" hidden="1" customHeight="1" outlineLevel="2">
      <c r="A108" s="522"/>
      <c r="B108" s="219" t="s">
        <v>208</v>
      </c>
      <c r="C108" s="205"/>
      <c r="D108" s="209"/>
      <c r="E108" s="247"/>
      <c r="F108" s="307"/>
      <c r="G108" s="307"/>
      <c r="H108" s="320">
        <f>ROUND(D108*E108*G108,0)</f>
        <v>0</v>
      </c>
      <c r="I108" s="476"/>
      <c r="J108" s="523"/>
      <c r="K108" s="219" t="s">
        <v>208</v>
      </c>
      <c r="L108" s="205"/>
      <c r="M108" s="209"/>
      <c r="N108" s="247"/>
      <c r="O108" s="307"/>
      <c r="P108" s="307"/>
      <c r="Q108" s="320">
        <f>ROUND(M108*N108*P108,0)</f>
        <v>0</v>
      </c>
      <c r="R108" s="476"/>
    </row>
    <row r="109" spans="1:18" ht="34.5" hidden="1" customHeight="1" outlineLevel="2">
      <c r="A109" s="522"/>
      <c r="B109" s="219" t="s">
        <v>209</v>
      </c>
      <c r="C109" s="205"/>
      <c r="D109" s="209"/>
      <c r="E109" s="247"/>
      <c r="F109" s="307"/>
      <c r="G109" s="307"/>
      <c r="H109" s="320">
        <f>ROUND(D109*E109*F109*G109,0)</f>
        <v>0</v>
      </c>
      <c r="I109" s="476"/>
      <c r="J109" s="523"/>
      <c r="K109" s="219" t="s">
        <v>209</v>
      </c>
      <c r="L109" s="205"/>
      <c r="M109" s="209"/>
      <c r="N109" s="247"/>
      <c r="O109" s="307"/>
      <c r="P109" s="307"/>
      <c r="Q109" s="320">
        <f>ROUND(M109*N109*O109*P109,0)</f>
        <v>0</v>
      </c>
      <c r="R109" s="476"/>
    </row>
    <row r="110" spans="1:18" ht="34.5" hidden="1" customHeight="1" outlineLevel="2">
      <c r="A110" s="522"/>
      <c r="B110" s="219" t="s">
        <v>270</v>
      </c>
      <c r="C110" s="205"/>
      <c r="D110" s="209"/>
      <c r="E110" s="247"/>
      <c r="F110" s="307"/>
      <c r="G110" s="307"/>
      <c r="H110" s="320">
        <f t="shared" ref="H110:H112" si="28">ROUND(D110*E110*F110*G110,0)</f>
        <v>0</v>
      </c>
      <c r="I110" s="476"/>
      <c r="J110" s="523"/>
      <c r="K110" s="219" t="s">
        <v>270</v>
      </c>
      <c r="L110" s="205"/>
      <c r="M110" s="209"/>
      <c r="N110" s="247"/>
      <c r="O110" s="307"/>
      <c r="P110" s="307"/>
      <c r="Q110" s="320">
        <f t="shared" ref="Q110:Q112" si="29">ROUND(M110*N110*O110*P110,0)</f>
        <v>0</v>
      </c>
      <c r="R110" s="476"/>
    </row>
    <row r="111" spans="1:18" ht="34.5" hidden="1" customHeight="1" outlineLevel="2">
      <c r="A111" s="522"/>
      <c r="B111" s="219" t="s">
        <v>271</v>
      </c>
      <c r="C111" s="205"/>
      <c r="D111" s="209"/>
      <c r="E111" s="247"/>
      <c r="F111" s="307"/>
      <c r="G111" s="307"/>
      <c r="H111" s="320">
        <f t="shared" si="28"/>
        <v>0</v>
      </c>
      <c r="I111" s="476"/>
      <c r="J111" s="523"/>
      <c r="K111" s="219" t="s">
        <v>271</v>
      </c>
      <c r="L111" s="205"/>
      <c r="M111" s="209"/>
      <c r="N111" s="247"/>
      <c r="O111" s="307"/>
      <c r="P111" s="307"/>
      <c r="Q111" s="320">
        <f t="shared" si="29"/>
        <v>0</v>
      </c>
      <c r="R111" s="476"/>
    </row>
    <row r="112" spans="1:18" ht="34.5" hidden="1" customHeight="1" outlineLevel="2">
      <c r="A112" s="522"/>
      <c r="B112" s="219" t="s">
        <v>274</v>
      </c>
      <c r="C112" s="304"/>
      <c r="D112" s="209"/>
      <c r="E112" s="247"/>
      <c r="F112" s="307"/>
      <c r="G112" s="307"/>
      <c r="H112" s="320">
        <f t="shared" si="28"/>
        <v>0</v>
      </c>
      <c r="I112" s="476"/>
      <c r="J112" s="523"/>
      <c r="K112" s="219" t="s">
        <v>274</v>
      </c>
      <c r="L112" s="304"/>
      <c r="M112" s="209"/>
      <c r="N112" s="247"/>
      <c r="O112" s="307"/>
      <c r="P112" s="307"/>
      <c r="Q112" s="320">
        <f t="shared" si="29"/>
        <v>0</v>
      </c>
      <c r="R112" s="476"/>
    </row>
    <row r="113" spans="1:18" ht="13.5" hidden="1" customHeight="1" outlineLevel="2">
      <c r="A113" s="522"/>
      <c r="B113" s="308" t="s">
        <v>4</v>
      </c>
      <c r="C113" s="309"/>
      <c r="D113" s="310"/>
      <c r="E113" s="311"/>
      <c r="F113" s="312"/>
      <c r="G113" s="312"/>
      <c r="H113" s="310">
        <f>SUBTOTAL(9,H108:H112)</f>
        <v>0</v>
      </c>
      <c r="I113" s="475"/>
      <c r="J113" s="523"/>
      <c r="K113" s="308" t="s">
        <v>4</v>
      </c>
      <c r="L113" s="309"/>
      <c r="M113" s="310"/>
      <c r="N113" s="311"/>
      <c r="O113" s="312"/>
      <c r="P113" s="312"/>
      <c r="Q113" s="310">
        <f>SUBTOTAL(9,Q108:Q112)</f>
        <v>0</v>
      </c>
      <c r="R113" s="475"/>
    </row>
    <row r="114" spans="1:18" ht="34.5" hidden="1" customHeight="1" outlineLevel="2">
      <c r="A114" s="522" t="s">
        <v>234</v>
      </c>
      <c r="B114" s="304" t="s">
        <v>213</v>
      </c>
      <c r="C114" s="303"/>
      <c r="D114" s="209"/>
      <c r="E114" s="210"/>
      <c r="F114" s="307"/>
      <c r="G114" s="307"/>
      <c r="H114" s="209"/>
      <c r="I114" s="475"/>
      <c r="J114" s="523" t="s">
        <v>234</v>
      </c>
      <c r="K114" s="304" t="s">
        <v>213</v>
      </c>
      <c r="L114" s="303"/>
      <c r="M114" s="209"/>
      <c r="N114" s="210"/>
      <c r="O114" s="307"/>
      <c r="P114" s="307"/>
      <c r="Q114" s="209"/>
      <c r="R114" s="475"/>
    </row>
    <row r="115" spans="1:18" ht="34.5" hidden="1" customHeight="1" outlineLevel="2">
      <c r="A115" s="522"/>
      <c r="B115" s="219" t="s">
        <v>208</v>
      </c>
      <c r="C115" s="205"/>
      <c r="D115" s="209"/>
      <c r="E115" s="247"/>
      <c r="F115" s="307"/>
      <c r="G115" s="307"/>
      <c r="H115" s="320">
        <f>ROUND(D115*E115*G115,0)</f>
        <v>0</v>
      </c>
      <c r="I115" s="476"/>
      <c r="J115" s="523"/>
      <c r="K115" s="219" t="s">
        <v>208</v>
      </c>
      <c r="L115" s="205"/>
      <c r="M115" s="209"/>
      <c r="N115" s="247"/>
      <c r="O115" s="307"/>
      <c r="P115" s="307"/>
      <c r="Q115" s="320">
        <f>ROUND(M115*N115*P115,0)</f>
        <v>0</v>
      </c>
      <c r="R115" s="476"/>
    </row>
    <row r="116" spans="1:18" ht="34.5" hidden="1" customHeight="1" outlineLevel="2">
      <c r="A116" s="522"/>
      <c r="B116" s="219" t="s">
        <v>209</v>
      </c>
      <c r="C116" s="205"/>
      <c r="D116" s="209"/>
      <c r="E116" s="247"/>
      <c r="F116" s="307"/>
      <c r="G116" s="307"/>
      <c r="H116" s="320">
        <f>ROUND(D116*E116*F116*G116,0)</f>
        <v>0</v>
      </c>
      <c r="I116" s="476"/>
      <c r="J116" s="523"/>
      <c r="K116" s="219" t="s">
        <v>209</v>
      </c>
      <c r="L116" s="205"/>
      <c r="M116" s="209"/>
      <c r="N116" s="247"/>
      <c r="O116" s="307"/>
      <c r="P116" s="307"/>
      <c r="Q116" s="320">
        <f>ROUND(M116*N116*O116*P116,0)</f>
        <v>0</v>
      </c>
      <c r="R116" s="476"/>
    </row>
    <row r="117" spans="1:18" ht="34.5" hidden="1" customHeight="1" outlineLevel="2">
      <c r="A117" s="522"/>
      <c r="B117" s="219" t="s">
        <v>270</v>
      </c>
      <c r="C117" s="205"/>
      <c r="D117" s="209"/>
      <c r="E117" s="247"/>
      <c r="F117" s="307"/>
      <c r="G117" s="307"/>
      <c r="H117" s="320">
        <f t="shared" ref="H117:H119" si="30">ROUND(D117*E117*F117*G117,0)</f>
        <v>0</v>
      </c>
      <c r="I117" s="476"/>
      <c r="J117" s="523"/>
      <c r="K117" s="219" t="s">
        <v>270</v>
      </c>
      <c r="L117" s="205"/>
      <c r="M117" s="209"/>
      <c r="N117" s="247"/>
      <c r="O117" s="307"/>
      <c r="P117" s="307"/>
      <c r="Q117" s="320">
        <f t="shared" ref="Q117:Q119" si="31">ROUND(M117*N117*O117*P117,0)</f>
        <v>0</v>
      </c>
      <c r="R117" s="476"/>
    </row>
    <row r="118" spans="1:18" ht="34.5" hidden="1" customHeight="1" outlineLevel="2">
      <c r="A118" s="522"/>
      <c r="B118" s="219" t="s">
        <v>271</v>
      </c>
      <c r="C118" s="205"/>
      <c r="D118" s="209"/>
      <c r="E118" s="247"/>
      <c r="F118" s="307"/>
      <c r="G118" s="307"/>
      <c r="H118" s="320">
        <f t="shared" si="30"/>
        <v>0</v>
      </c>
      <c r="I118" s="476"/>
      <c r="J118" s="523"/>
      <c r="K118" s="219" t="s">
        <v>271</v>
      </c>
      <c r="L118" s="205"/>
      <c r="M118" s="209"/>
      <c r="N118" s="247"/>
      <c r="O118" s="307"/>
      <c r="P118" s="307"/>
      <c r="Q118" s="320">
        <f t="shared" si="31"/>
        <v>0</v>
      </c>
      <c r="R118" s="476"/>
    </row>
    <row r="119" spans="1:18" ht="34.5" hidden="1" customHeight="1" outlineLevel="2">
      <c r="A119" s="522"/>
      <c r="B119" s="219" t="s">
        <v>274</v>
      </c>
      <c r="C119" s="304"/>
      <c r="D119" s="209"/>
      <c r="E119" s="247"/>
      <c r="F119" s="307"/>
      <c r="G119" s="307"/>
      <c r="H119" s="320">
        <f t="shared" si="30"/>
        <v>0</v>
      </c>
      <c r="I119" s="476"/>
      <c r="J119" s="523"/>
      <c r="K119" s="219" t="s">
        <v>274</v>
      </c>
      <c r="L119" s="304"/>
      <c r="M119" s="209"/>
      <c r="N119" s="247"/>
      <c r="O119" s="307"/>
      <c r="P119" s="307"/>
      <c r="Q119" s="320">
        <f t="shared" si="31"/>
        <v>0</v>
      </c>
      <c r="R119" s="476"/>
    </row>
    <row r="120" spans="1:18" ht="12.75" hidden="1" customHeight="1" outlineLevel="2">
      <c r="A120" s="522"/>
      <c r="B120" s="308" t="s">
        <v>4</v>
      </c>
      <c r="C120" s="309"/>
      <c r="D120" s="310"/>
      <c r="E120" s="311"/>
      <c r="F120" s="312"/>
      <c r="G120" s="312"/>
      <c r="H120" s="310">
        <f>SUBTOTAL(9,H115:H119)</f>
        <v>0</v>
      </c>
      <c r="I120" s="475"/>
      <c r="J120" s="523"/>
      <c r="K120" s="308" t="s">
        <v>4</v>
      </c>
      <c r="L120" s="309"/>
      <c r="M120" s="310"/>
      <c r="N120" s="311"/>
      <c r="O120" s="312"/>
      <c r="P120" s="312"/>
      <c r="Q120" s="310">
        <f>SUBTOTAL(9,Q115:Q119)</f>
        <v>0</v>
      </c>
      <c r="R120" s="475"/>
    </row>
    <row r="121" spans="1:18" ht="34.5" hidden="1" customHeight="1" outlineLevel="2">
      <c r="A121" s="522" t="s">
        <v>235</v>
      </c>
      <c r="B121" s="304" t="s">
        <v>213</v>
      </c>
      <c r="C121" s="303"/>
      <c r="D121" s="209"/>
      <c r="E121" s="210"/>
      <c r="F121" s="307"/>
      <c r="G121" s="307"/>
      <c r="H121" s="209"/>
      <c r="I121" s="475"/>
      <c r="J121" s="523" t="s">
        <v>235</v>
      </c>
      <c r="K121" s="304" t="s">
        <v>213</v>
      </c>
      <c r="L121" s="303"/>
      <c r="M121" s="209"/>
      <c r="N121" s="210"/>
      <c r="O121" s="307"/>
      <c r="P121" s="307"/>
      <c r="Q121" s="209"/>
      <c r="R121" s="475"/>
    </row>
    <row r="122" spans="1:18" ht="34.5" hidden="1" customHeight="1" outlineLevel="2">
      <c r="A122" s="522"/>
      <c r="B122" s="219" t="s">
        <v>208</v>
      </c>
      <c r="C122" s="205"/>
      <c r="D122" s="209"/>
      <c r="E122" s="247"/>
      <c r="F122" s="307"/>
      <c r="G122" s="307"/>
      <c r="H122" s="320">
        <f>ROUND(D122*E122*G122,0)</f>
        <v>0</v>
      </c>
      <c r="I122" s="476"/>
      <c r="J122" s="523"/>
      <c r="K122" s="219" t="s">
        <v>208</v>
      </c>
      <c r="L122" s="205"/>
      <c r="M122" s="209"/>
      <c r="N122" s="247"/>
      <c r="O122" s="307"/>
      <c r="P122" s="307"/>
      <c r="Q122" s="320">
        <f>ROUND(M122*N122*P122,0)</f>
        <v>0</v>
      </c>
      <c r="R122" s="476"/>
    </row>
    <row r="123" spans="1:18" ht="34.5" hidden="1" customHeight="1" outlineLevel="2">
      <c r="A123" s="522"/>
      <c r="B123" s="219" t="s">
        <v>209</v>
      </c>
      <c r="C123" s="205"/>
      <c r="D123" s="209"/>
      <c r="E123" s="247"/>
      <c r="F123" s="307"/>
      <c r="G123" s="307"/>
      <c r="H123" s="320">
        <f>ROUND(D123*E123*F123*G123,0)</f>
        <v>0</v>
      </c>
      <c r="I123" s="476"/>
      <c r="J123" s="523"/>
      <c r="K123" s="219" t="s">
        <v>209</v>
      </c>
      <c r="L123" s="205"/>
      <c r="M123" s="209"/>
      <c r="N123" s="247"/>
      <c r="O123" s="307"/>
      <c r="P123" s="307"/>
      <c r="Q123" s="320">
        <f>ROUND(M123*N123*O123*P123,0)</f>
        <v>0</v>
      </c>
      <c r="R123" s="476"/>
    </row>
    <row r="124" spans="1:18" ht="34.5" hidden="1" customHeight="1" outlineLevel="2">
      <c r="A124" s="522"/>
      <c r="B124" s="219" t="s">
        <v>270</v>
      </c>
      <c r="C124" s="205"/>
      <c r="D124" s="209"/>
      <c r="E124" s="247"/>
      <c r="F124" s="307"/>
      <c r="G124" s="307"/>
      <c r="H124" s="320">
        <f t="shared" ref="H124:H126" si="32">ROUND(D124*E124*F124*G124,0)</f>
        <v>0</v>
      </c>
      <c r="I124" s="476"/>
      <c r="J124" s="523"/>
      <c r="K124" s="219" t="s">
        <v>270</v>
      </c>
      <c r="L124" s="205"/>
      <c r="M124" s="209"/>
      <c r="N124" s="247"/>
      <c r="O124" s="307"/>
      <c r="P124" s="307"/>
      <c r="Q124" s="320">
        <f t="shared" ref="Q124:Q126" si="33">ROUND(M124*N124*O124*P124,0)</f>
        <v>0</v>
      </c>
      <c r="R124" s="476"/>
    </row>
    <row r="125" spans="1:18" ht="34.5" hidden="1" customHeight="1" outlineLevel="2">
      <c r="A125" s="522"/>
      <c r="B125" s="219" t="s">
        <v>271</v>
      </c>
      <c r="C125" s="205"/>
      <c r="D125" s="209"/>
      <c r="E125" s="247"/>
      <c r="F125" s="307"/>
      <c r="G125" s="307"/>
      <c r="H125" s="320">
        <f t="shared" si="32"/>
        <v>0</v>
      </c>
      <c r="I125" s="476"/>
      <c r="J125" s="523"/>
      <c r="K125" s="219" t="s">
        <v>271</v>
      </c>
      <c r="L125" s="205"/>
      <c r="M125" s="209"/>
      <c r="N125" s="247"/>
      <c r="O125" s="307"/>
      <c r="P125" s="307"/>
      <c r="Q125" s="320">
        <f t="shared" si="33"/>
        <v>0</v>
      </c>
      <c r="R125" s="476"/>
    </row>
    <row r="126" spans="1:18" ht="34.5" hidden="1" customHeight="1" outlineLevel="2">
      <c r="A126" s="522"/>
      <c r="B126" s="219" t="s">
        <v>274</v>
      </c>
      <c r="C126" s="304"/>
      <c r="D126" s="209"/>
      <c r="E126" s="247"/>
      <c r="F126" s="307"/>
      <c r="G126" s="307"/>
      <c r="H126" s="320">
        <f t="shared" si="32"/>
        <v>0</v>
      </c>
      <c r="I126" s="476"/>
      <c r="J126" s="523"/>
      <c r="K126" s="219" t="s">
        <v>274</v>
      </c>
      <c r="L126" s="304"/>
      <c r="M126" s="209"/>
      <c r="N126" s="247"/>
      <c r="O126" s="307"/>
      <c r="P126" s="307"/>
      <c r="Q126" s="320">
        <f t="shared" si="33"/>
        <v>0</v>
      </c>
      <c r="R126" s="476"/>
    </row>
    <row r="127" spans="1:18" ht="15.75" hidden="1" customHeight="1" outlineLevel="2">
      <c r="A127" s="522"/>
      <c r="B127" s="308" t="s">
        <v>4</v>
      </c>
      <c r="C127" s="309"/>
      <c r="D127" s="310"/>
      <c r="E127" s="311"/>
      <c r="F127" s="312"/>
      <c r="G127" s="312"/>
      <c r="H127" s="310">
        <f>SUBTOTAL(9,H122:H126)</f>
        <v>0</v>
      </c>
      <c r="I127" s="475"/>
      <c r="J127" s="523"/>
      <c r="K127" s="308" t="s">
        <v>4</v>
      </c>
      <c r="L127" s="309"/>
      <c r="M127" s="310"/>
      <c r="N127" s="311"/>
      <c r="O127" s="312"/>
      <c r="P127" s="312"/>
      <c r="Q127" s="310">
        <f>SUBTOTAL(9,Q122:Q126)</f>
        <v>0</v>
      </c>
      <c r="R127" s="475"/>
    </row>
    <row r="128" spans="1:18" ht="34.5" hidden="1" customHeight="1" outlineLevel="2">
      <c r="A128" s="522" t="s">
        <v>236</v>
      </c>
      <c r="B128" s="304" t="s">
        <v>213</v>
      </c>
      <c r="C128" s="303"/>
      <c r="D128" s="209"/>
      <c r="E128" s="210"/>
      <c r="F128" s="307"/>
      <c r="G128" s="307"/>
      <c r="H128" s="209"/>
      <c r="I128" s="475"/>
      <c r="J128" s="523" t="s">
        <v>236</v>
      </c>
      <c r="K128" s="304" t="s">
        <v>213</v>
      </c>
      <c r="L128" s="303"/>
      <c r="M128" s="209"/>
      <c r="N128" s="210"/>
      <c r="O128" s="307"/>
      <c r="P128" s="307"/>
      <c r="Q128" s="209"/>
      <c r="R128" s="475"/>
    </row>
    <row r="129" spans="1:18" ht="34.5" hidden="1" customHeight="1" outlineLevel="2">
      <c r="A129" s="522"/>
      <c r="B129" s="219" t="s">
        <v>208</v>
      </c>
      <c r="C129" s="205"/>
      <c r="D129" s="209"/>
      <c r="E129" s="247"/>
      <c r="F129" s="307"/>
      <c r="G129" s="307"/>
      <c r="H129" s="320">
        <f>ROUND(D129*E129*G129,0)</f>
        <v>0</v>
      </c>
      <c r="I129" s="476"/>
      <c r="J129" s="523"/>
      <c r="K129" s="219" t="s">
        <v>208</v>
      </c>
      <c r="L129" s="205"/>
      <c r="M129" s="209"/>
      <c r="N129" s="247"/>
      <c r="O129" s="307"/>
      <c r="P129" s="307"/>
      <c r="Q129" s="320">
        <f>ROUND(M129*N129*P129,0)</f>
        <v>0</v>
      </c>
      <c r="R129" s="476"/>
    </row>
    <row r="130" spans="1:18" ht="34.5" hidden="1" customHeight="1" outlineLevel="2">
      <c r="A130" s="522"/>
      <c r="B130" s="219" t="s">
        <v>209</v>
      </c>
      <c r="C130" s="205"/>
      <c r="D130" s="209"/>
      <c r="E130" s="247"/>
      <c r="F130" s="307"/>
      <c r="G130" s="307"/>
      <c r="H130" s="320">
        <f>ROUND(D130*E130*F130*G130,0)</f>
        <v>0</v>
      </c>
      <c r="I130" s="476"/>
      <c r="J130" s="523"/>
      <c r="K130" s="219" t="s">
        <v>209</v>
      </c>
      <c r="L130" s="205"/>
      <c r="M130" s="209"/>
      <c r="N130" s="247"/>
      <c r="O130" s="307"/>
      <c r="P130" s="307"/>
      <c r="Q130" s="320">
        <f>ROUND(M130*N130*O130*P130,0)</f>
        <v>0</v>
      </c>
      <c r="R130" s="476"/>
    </row>
    <row r="131" spans="1:18" ht="34.5" hidden="1" customHeight="1" outlineLevel="2">
      <c r="A131" s="522"/>
      <c r="B131" s="219" t="s">
        <v>270</v>
      </c>
      <c r="C131" s="205"/>
      <c r="D131" s="209"/>
      <c r="E131" s="247"/>
      <c r="F131" s="307"/>
      <c r="G131" s="307"/>
      <c r="H131" s="320">
        <f t="shared" ref="H131:H133" si="34">ROUND(D131*E131*F131*G131,0)</f>
        <v>0</v>
      </c>
      <c r="I131" s="476"/>
      <c r="J131" s="523"/>
      <c r="K131" s="219" t="s">
        <v>270</v>
      </c>
      <c r="L131" s="205"/>
      <c r="M131" s="209"/>
      <c r="N131" s="247"/>
      <c r="O131" s="307"/>
      <c r="P131" s="307"/>
      <c r="Q131" s="320">
        <f t="shared" ref="Q131:Q133" si="35">ROUND(M131*N131*O131*P131,0)</f>
        <v>0</v>
      </c>
      <c r="R131" s="476"/>
    </row>
    <row r="132" spans="1:18" ht="34.5" hidden="1" customHeight="1" outlineLevel="2">
      <c r="A132" s="522"/>
      <c r="B132" s="219" t="s">
        <v>271</v>
      </c>
      <c r="C132" s="205"/>
      <c r="D132" s="209"/>
      <c r="E132" s="247"/>
      <c r="F132" s="307"/>
      <c r="G132" s="307"/>
      <c r="H132" s="320">
        <f t="shared" si="34"/>
        <v>0</v>
      </c>
      <c r="I132" s="476"/>
      <c r="J132" s="523"/>
      <c r="K132" s="219" t="s">
        <v>271</v>
      </c>
      <c r="L132" s="205"/>
      <c r="M132" s="209"/>
      <c r="N132" s="247"/>
      <c r="O132" s="307"/>
      <c r="P132" s="307"/>
      <c r="Q132" s="320">
        <f t="shared" si="35"/>
        <v>0</v>
      </c>
      <c r="R132" s="476"/>
    </row>
    <row r="133" spans="1:18" ht="34.5" hidden="1" customHeight="1" outlineLevel="2">
      <c r="A133" s="522"/>
      <c r="B133" s="219" t="s">
        <v>274</v>
      </c>
      <c r="C133" s="304"/>
      <c r="D133" s="209"/>
      <c r="E133" s="247"/>
      <c r="F133" s="307"/>
      <c r="G133" s="307"/>
      <c r="H133" s="320">
        <f t="shared" si="34"/>
        <v>0</v>
      </c>
      <c r="I133" s="476"/>
      <c r="J133" s="523"/>
      <c r="K133" s="219" t="s">
        <v>274</v>
      </c>
      <c r="L133" s="304"/>
      <c r="M133" s="209"/>
      <c r="N133" s="247"/>
      <c r="O133" s="307"/>
      <c r="P133" s="307"/>
      <c r="Q133" s="320">
        <f t="shared" si="35"/>
        <v>0</v>
      </c>
      <c r="R133" s="476"/>
    </row>
    <row r="134" spans="1:18" ht="14.25" hidden="1" customHeight="1" outlineLevel="2">
      <c r="A134" s="522"/>
      <c r="B134" s="308" t="s">
        <v>4</v>
      </c>
      <c r="C134" s="309"/>
      <c r="D134" s="310"/>
      <c r="E134" s="311"/>
      <c r="F134" s="312"/>
      <c r="G134" s="312"/>
      <c r="H134" s="310">
        <f>SUBTOTAL(9,H129:H133)</f>
        <v>0</v>
      </c>
      <c r="I134" s="475"/>
      <c r="J134" s="523"/>
      <c r="K134" s="308" t="s">
        <v>4</v>
      </c>
      <c r="L134" s="309"/>
      <c r="M134" s="310"/>
      <c r="N134" s="311"/>
      <c r="O134" s="312"/>
      <c r="P134" s="312"/>
      <c r="Q134" s="310">
        <f>SUBTOTAL(9,Q129:Q133)</f>
        <v>0</v>
      </c>
      <c r="R134" s="475"/>
    </row>
    <row r="135" spans="1:18" ht="34.5" hidden="1" customHeight="1" outlineLevel="2">
      <c r="A135" s="522" t="s">
        <v>237</v>
      </c>
      <c r="B135" s="304" t="s">
        <v>213</v>
      </c>
      <c r="C135" s="303"/>
      <c r="D135" s="209"/>
      <c r="E135" s="210"/>
      <c r="F135" s="307"/>
      <c r="G135" s="307"/>
      <c r="H135" s="209"/>
      <c r="I135" s="475"/>
      <c r="J135" s="523" t="s">
        <v>237</v>
      </c>
      <c r="K135" s="304" t="s">
        <v>213</v>
      </c>
      <c r="L135" s="303"/>
      <c r="M135" s="209"/>
      <c r="N135" s="210"/>
      <c r="O135" s="307"/>
      <c r="P135" s="307"/>
      <c r="Q135" s="209"/>
      <c r="R135" s="475"/>
    </row>
    <row r="136" spans="1:18" ht="34.5" hidden="1" customHeight="1" outlineLevel="2">
      <c r="A136" s="522"/>
      <c r="B136" s="219" t="s">
        <v>208</v>
      </c>
      <c r="C136" s="205"/>
      <c r="D136" s="209"/>
      <c r="E136" s="247"/>
      <c r="F136" s="307"/>
      <c r="G136" s="307"/>
      <c r="H136" s="320">
        <f>ROUND(D136*E136*G136,0)</f>
        <v>0</v>
      </c>
      <c r="I136" s="476"/>
      <c r="J136" s="523"/>
      <c r="K136" s="219" t="s">
        <v>208</v>
      </c>
      <c r="L136" s="205"/>
      <c r="M136" s="209"/>
      <c r="N136" s="247"/>
      <c r="O136" s="307"/>
      <c r="P136" s="307"/>
      <c r="Q136" s="320">
        <f>ROUND(M136*N136*P136,0)</f>
        <v>0</v>
      </c>
      <c r="R136" s="476"/>
    </row>
    <row r="137" spans="1:18" ht="34.5" hidden="1" customHeight="1" outlineLevel="2">
      <c r="A137" s="522"/>
      <c r="B137" s="219" t="s">
        <v>209</v>
      </c>
      <c r="C137" s="205"/>
      <c r="D137" s="209"/>
      <c r="E137" s="247"/>
      <c r="F137" s="307"/>
      <c r="G137" s="307"/>
      <c r="H137" s="320">
        <f>ROUND(D137*E137*F137*G137,0)</f>
        <v>0</v>
      </c>
      <c r="I137" s="476"/>
      <c r="J137" s="523"/>
      <c r="K137" s="219" t="s">
        <v>209</v>
      </c>
      <c r="L137" s="205"/>
      <c r="M137" s="209"/>
      <c r="N137" s="247"/>
      <c r="O137" s="307"/>
      <c r="P137" s="307"/>
      <c r="Q137" s="320">
        <f>ROUND(M137*N137*O137*P137,0)</f>
        <v>0</v>
      </c>
      <c r="R137" s="476"/>
    </row>
    <row r="138" spans="1:18" ht="34.5" hidden="1" customHeight="1" outlineLevel="2">
      <c r="A138" s="522"/>
      <c r="B138" s="219" t="s">
        <v>270</v>
      </c>
      <c r="C138" s="205"/>
      <c r="D138" s="209"/>
      <c r="E138" s="247"/>
      <c r="F138" s="307"/>
      <c r="G138" s="307"/>
      <c r="H138" s="320">
        <f t="shared" ref="H138:H140" si="36">ROUND(D138*E138*F138*G138,0)</f>
        <v>0</v>
      </c>
      <c r="I138" s="476"/>
      <c r="J138" s="523"/>
      <c r="K138" s="219" t="s">
        <v>270</v>
      </c>
      <c r="L138" s="205"/>
      <c r="M138" s="209"/>
      <c r="N138" s="247"/>
      <c r="O138" s="307"/>
      <c r="P138" s="307"/>
      <c r="Q138" s="320">
        <f t="shared" ref="Q138:Q140" si="37">ROUND(M138*N138*O138*P138,0)</f>
        <v>0</v>
      </c>
      <c r="R138" s="476"/>
    </row>
    <row r="139" spans="1:18" ht="34.5" hidden="1" customHeight="1" outlineLevel="2">
      <c r="A139" s="522"/>
      <c r="B139" s="219" t="s">
        <v>271</v>
      </c>
      <c r="C139" s="205"/>
      <c r="D139" s="209"/>
      <c r="E139" s="247"/>
      <c r="F139" s="307"/>
      <c r="G139" s="307"/>
      <c r="H139" s="320">
        <f t="shared" si="36"/>
        <v>0</v>
      </c>
      <c r="I139" s="476"/>
      <c r="J139" s="523"/>
      <c r="K139" s="219" t="s">
        <v>271</v>
      </c>
      <c r="L139" s="205"/>
      <c r="M139" s="209"/>
      <c r="N139" s="247"/>
      <c r="O139" s="307"/>
      <c r="P139" s="307"/>
      <c r="Q139" s="320">
        <f t="shared" si="37"/>
        <v>0</v>
      </c>
      <c r="R139" s="476"/>
    </row>
    <row r="140" spans="1:18" ht="34.5" hidden="1" customHeight="1" outlineLevel="2">
      <c r="A140" s="522"/>
      <c r="B140" s="219" t="s">
        <v>274</v>
      </c>
      <c r="C140" s="304"/>
      <c r="D140" s="209"/>
      <c r="E140" s="247"/>
      <c r="F140" s="307"/>
      <c r="G140" s="307"/>
      <c r="H140" s="320">
        <f t="shared" si="36"/>
        <v>0</v>
      </c>
      <c r="I140" s="476"/>
      <c r="J140" s="523"/>
      <c r="K140" s="219" t="s">
        <v>274</v>
      </c>
      <c r="L140" s="304"/>
      <c r="M140" s="209"/>
      <c r="N140" s="247"/>
      <c r="O140" s="307"/>
      <c r="P140" s="307"/>
      <c r="Q140" s="320">
        <f t="shared" si="37"/>
        <v>0</v>
      </c>
      <c r="R140" s="476"/>
    </row>
    <row r="141" spans="1:18" ht="16.5" hidden="1" customHeight="1" outlineLevel="2">
      <c r="A141" s="522"/>
      <c r="B141" s="308" t="s">
        <v>4</v>
      </c>
      <c r="C141" s="309"/>
      <c r="D141" s="310"/>
      <c r="E141" s="311"/>
      <c r="F141" s="312"/>
      <c r="G141" s="312"/>
      <c r="H141" s="310">
        <f>SUBTOTAL(9,H136:H140)</f>
        <v>0</v>
      </c>
      <c r="I141" s="475"/>
      <c r="J141" s="523"/>
      <c r="K141" s="308" t="s">
        <v>4</v>
      </c>
      <c r="L141" s="309"/>
      <c r="M141" s="310"/>
      <c r="N141" s="311"/>
      <c r="O141" s="312"/>
      <c r="P141" s="312"/>
      <c r="Q141" s="310">
        <f>SUBTOTAL(9,Q136:Q140)</f>
        <v>0</v>
      </c>
      <c r="R141" s="475"/>
    </row>
    <row r="142" spans="1:18" ht="34.5" hidden="1" customHeight="1" outlineLevel="2">
      <c r="A142" s="522" t="s">
        <v>238</v>
      </c>
      <c r="B142" s="304" t="s">
        <v>213</v>
      </c>
      <c r="C142" s="303"/>
      <c r="D142" s="209"/>
      <c r="E142" s="210"/>
      <c r="F142" s="307"/>
      <c r="G142" s="307"/>
      <c r="H142" s="209"/>
      <c r="I142" s="475"/>
      <c r="J142" s="523" t="s">
        <v>238</v>
      </c>
      <c r="K142" s="304" t="s">
        <v>213</v>
      </c>
      <c r="L142" s="303"/>
      <c r="M142" s="209"/>
      <c r="N142" s="210"/>
      <c r="O142" s="307"/>
      <c r="P142" s="307"/>
      <c r="Q142" s="209"/>
      <c r="R142" s="475"/>
    </row>
    <row r="143" spans="1:18" ht="34.5" hidden="1" customHeight="1" outlineLevel="2">
      <c r="A143" s="522"/>
      <c r="B143" s="219" t="s">
        <v>208</v>
      </c>
      <c r="C143" s="205"/>
      <c r="D143" s="209"/>
      <c r="E143" s="247"/>
      <c r="F143" s="307"/>
      <c r="G143" s="307"/>
      <c r="H143" s="320">
        <f>ROUND(D143*E143*G143,0)</f>
        <v>0</v>
      </c>
      <c r="I143" s="476"/>
      <c r="J143" s="523"/>
      <c r="K143" s="219" t="s">
        <v>208</v>
      </c>
      <c r="L143" s="205"/>
      <c r="M143" s="209"/>
      <c r="N143" s="247"/>
      <c r="O143" s="307"/>
      <c r="P143" s="307"/>
      <c r="Q143" s="320">
        <f>ROUND(M143*N143*P143,0)</f>
        <v>0</v>
      </c>
      <c r="R143" s="476"/>
    </row>
    <row r="144" spans="1:18" ht="34.5" hidden="1" customHeight="1" outlineLevel="2">
      <c r="A144" s="522"/>
      <c r="B144" s="219" t="s">
        <v>209</v>
      </c>
      <c r="C144" s="205"/>
      <c r="D144" s="209"/>
      <c r="E144" s="247"/>
      <c r="F144" s="307"/>
      <c r="G144" s="307"/>
      <c r="H144" s="320">
        <f>ROUND(D144*E144*F144*G144,0)</f>
        <v>0</v>
      </c>
      <c r="I144" s="476"/>
      <c r="J144" s="523"/>
      <c r="K144" s="219" t="s">
        <v>209</v>
      </c>
      <c r="L144" s="205"/>
      <c r="M144" s="209"/>
      <c r="N144" s="247"/>
      <c r="O144" s="307"/>
      <c r="P144" s="307"/>
      <c r="Q144" s="320">
        <f>ROUND(M144*N144*O144*P144,0)</f>
        <v>0</v>
      </c>
      <c r="R144" s="476"/>
    </row>
    <row r="145" spans="1:18" ht="34.5" hidden="1" customHeight="1" outlineLevel="2">
      <c r="A145" s="522"/>
      <c r="B145" s="219" t="s">
        <v>270</v>
      </c>
      <c r="C145" s="205"/>
      <c r="D145" s="209"/>
      <c r="E145" s="247"/>
      <c r="F145" s="307"/>
      <c r="G145" s="307"/>
      <c r="H145" s="320">
        <f t="shared" ref="H145:H147" si="38">ROUND(D145*E145*F145*G145,0)</f>
        <v>0</v>
      </c>
      <c r="I145" s="476"/>
      <c r="J145" s="523"/>
      <c r="K145" s="219" t="s">
        <v>270</v>
      </c>
      <c r="L145" s="205"/>
      <c r="M145" s="209"/>
      <c r="N145" s="247"/>
      <c r="O145" s="307"/>
      <c r="P145" s="307"/>
      <c r="Q145" s="320">
        <f t="shared" ref="Q145:Q147" si="39">ROUND(M145*N145*O145*P145,0)</f>
        <v>0</v>
      </c>
      <c r="R145" s="476"/>
    </row>
    <row r="146" spans="1:18" ht="34.5" hidden="1" customHeight="1" outlineLevel="2">
      <c r="A146" s="522"/>
      <c r="B146" s="219" t="s">
        <v>271</v>
      </c>
      <c r="C146" s="205"/>
      <c r="D146" s="209"/>
      <c r="E146" s="247"/>
      <c r="F146" s="307"/>
      <c r="G146" s="307"/>
      <c r="H146" s="320">
        <f t="shared" si="38"/>
        <v>0</v>
      </c>
      <c r="I146" s="476"/>
      <c r="J146" s="523"/>
      <c r="K146" s="219" t="s">
        <v>271</v>
      </c>
      <c r="L146" s="205"/>
      <c r="M146" s="209"/>
      <c r="N146" s="247"/>
      <c r="O146" s="307"/>
      <c r="P146" s="307"/>
      <c r="Q146" s="320">
        <f t="shared" si="39"/>
        <v>0</v>
      </c>
      <c r="R146" s="476"/>
    </row>
    <row r="147" spans="1:18" ht="34.5" hidden="1" customHeight="1" outlineLevel="2">
      <c r="A147" s="522"/>
      <c r="B147" s="219" t="s">
        <v>274</v>
      </c>
      <c r="C147" s="304"/>
      <c r="D147" s="209"/>
      <c r="E147" s="247"/>
      <c r="F147" s="307"/>
      <c r="G147" s="307"/>
      <c r="H147" s="320">
        <f t="shared" si="38"/>
        <v>0</v>
      </c>
      <c r="I147" s="476"/>
      <c r="J147" s="523"/>
      <c r="K147" s="219" t="s">
        <v>274</v>
      </c>
      <c r="L147" s="304"/>
      <c r="M147" s="209"/>
      <c r="N147" s="247"/>
      <c r="O147" s="307"/>
      <c r="P147" s="307"/>
      <c r="Q147" s="320">
        <f t="shared" si="39"/>
        <v>0</v>
      </c>
      <c r="R147" s="476"/>
    </row>
    <row r="148" spans="1:18" ht="15.75" hidden="1" customHeight="1" outlineLevel="2">
      <c r="A148" s="522"/>
      <c r="B148" s="308" t="s">
        <v>4</v>
      </c>
      <c r="C148" s="309"/>
      <c r="D148" s="310"/>
      <c r="E148" s="311"/>
      <c r="F148" s="312"/>
      <c r="G148" s="312"/>
      <c r="H148" s="310">
        <f>SUBTOTAL(9,H143:H147)</f>
        <v>0</v>
      </c>
      <c r="I148" s="475"/>
      <c r="J148" s="523"/>
      <c r="K148" s="308" t="s">
        <v>4</v>
      </c>
      <c r="L148" s="309"/>
      <c r="M148" s="310"/>
      <c r="N148" s="311"/>
      <c r="O148" s="312"/>
      <c r="P148" s="312"/>
      <c r="Q148" s="310">
        <f>SUBTOTAL(9,Q143:Q147)</f>
        <v>0</v>
      </c>
      <c r="R148" s="475"/>
    </row>
    <row r="149" spans="1:18" ht="34.5" hidden="1" customHeight="1" outlineLevel="2">
      <c r="A149" s="522" t="s">
        <v>239</v>
      </c>
      <c r="B149" s="304" t="s">
        <v>213</v>
      </c>
      <c r="C149" s="303"/>
      <c r="D149" s="209"/>
      <c r="E149" s="210"/>
      <c r="F149" s="307"/>
      <c r="G149" s="307"/>
      <c r="H149" s="209"/>
      <c r="I149" s="475"/>
      <c r="J149" s="523" t="s">
        <v>239</v>
      </c>
      <c r="K149" s="304" t="s">
        <v>213</v>
      </c>
      <c r="L149" s="303"/>
      <c r="M149" s="209"/>
      <c r="N149" s="210"/>
      <c r="O149" s="307"/>
      <c r="P149" s="307"/>
      <c r="Q149" s="209"/>
      <c r="R149" s="475"/>
    </row>
    <row r="150" spans="1:18" ht="34.5" hidden="1" customHeight="1" outlineLevel="2">
      <c r="A150" s="522"/>
      <c r="B150" s="219" t="s">
        <v>208</v>
      </c>
      <c r="C150" s="205"/>
      <c r="D150" s="209"/>
      <c r="E150" s="247"/>
      <c r="F150" s="307"/>
      <c r="G150" s="307"/>
      <c r="H150" s="320">
        <f>ROUND(D150*E150*G150,0)</f>
        <v>0</v>
      </c>
      <c r="I150" s="476"/>
      <c r="J150" s="523"/>
      <c r="K150" s="219" t="s">
        <v>208</v>
      </c>
      <c r="L150" s="205"/>
      <c r="M150" s="209"/>
      <c r="N150" s="247"/>
      <c r="O150" s="307"/>
      <c r="P150" s="307"/>
      <c r="Q150" s="320">
        <f>ROUND(M150*N150*P150,0)</f>
        <v>0</v>
      </c>
      <c r="R150" s="476"/>
    </row>
    <row r="151" spans="1:18" ht="34.5" hidden="1" customHeight="1" outlineLevel="2">
      <c r="A151" s="522"/>
      <c r="B151" s="219" t="s">
        <v>209</v>
      </c>
      <c r="C151" s="205"/>
      <c r="D151" s="209"/>
      <c r="E151" s="247"/>
      <c r="F151" s="307"/>
      <c r="G151" s="307"/>
      <c r="H151" s="320">
        <f>ROUND(D151*E151*F151*G151,0)</f>
        <v>0</v>
      </c>
      <c r="I151" s="476"/>
      <c r="J151" s="523"/>
      <c r="K151" s="219" t="s">
        <v>209</v>
      </c>
      <c r="L151" s="205"/>
      <c r="M151" s="209"/>
      <c r="N151" s="247"/>
      <c r="O151" s="307"/>
      <c r="P151" s="307"/>
      <c r="Q151" s="320">
        <f>ROUND(M151*N151*O151*P151,0)</f>
        <v>0</v>
      </c>
      <c r="R151" s="476"/>
    </row>
    <row r="152" spans="1:18" ht="34.5" hidden="1" customHeight="1" outlineLevel="2">
      <c r="A152" s="522"/>
      <c r="B152" s="219" t="s">
        <v>270</v>
      </c>
      <c r="C152" s="205"/>
      <c r="D152" s="209"/>
      <c r="E152" s="247"/>
      <c r="F152" s="307"/>
      <c r="G152" s="307"/>
      <c r="H152" s="320">
        <f t="shared" ref="H152:H154" si="40">ROUND(D152*E152*F152*G152,0)</f>
        <v>0</v>
      </c>
      <c r="I152" s="476"/>
      <c r="J152" s="523"/>
      <c r="K152" s="219" t="s">
        <v>270</v>
      </c>
      <c r="L152" s="205"/>
      <c r="M152" s="209"/>
      <c r="N152" s="247"/>
      <c r="O152" s="307"/>
      <c r="P152" s="307"/>
      <c r="Q152" s="320">
        <f t="shared" ref="Q152:Q154" si="41">ROUND(M152*N152*O152*P152,0)</f>
        <v>0</v>
      </c>
      <c r="R152" s="476"/>
    </row>
    <row r="153" spans="1:18" ht="34.5" hidden="1" customHeight="1" outlineLevel="2">
      <c r="A153" s="522"/>
      <c r="B153" s="219" t="s">
        <v>271</v>
      </c>
      <c r="C153" s="205"/>
      <c r="D153" s="209"/>
      <c r="E153" s="247"/>
      <c r="F153" s="307"/>
      <c r="G153" s="307"/>
      <c r="H153" s="320">
        <f t="shared" si="40"/>
        <v>0</v>
      </c>
      <c r="I153" s="476"/>
      <c r="J153" s="523"/>
      <c r="K153" s="219" t="s">
        <v>271</v>
      </c>
      <c r="L153" s="205"/>
      <c r="M153" s="209"/>
      <c r="N153" s="247"/>
      <c r="O153" s="307"/>
      <c r="P153" s="307"/>
      <c r="Q153" s="320">
        <f t="shared" si="41"/>
        <v>0</v>
      </c>
      <c r="R153" s="476"/>
    </row>
    <row r="154" spans="1:18" ht="34.5" hidden="1" customHeight="1" outlineLevel="2">
      <c r="A154" s="522"/>
      <c r="B154" s="219" t="s">
        <v>274</v>
      </c>
      <c r="C154" s="304"/>
      <c r="D154" s="209"/>
      <c r="E154" s="247"/>
      <c r="F154" s="307"/>
      <c r="G154" s="307"/>
      <c r="H154" s="320">
        <f t="shared" si="40"/>
        <v>0</v>
      </c>
      <c r="I154" s="476"/>
      <c r="J154" s="523"/>
      <c r="K154" s="219" t="s">
        <v>274</v>
      </c>
      <c r="L154" s="304"/>
      <c r="M154" s="209"/>
      <c r="N154" s="247"/>
      <c r="O154" s="307"/>
      <c r="P154" s="307"/>
      <c r="Q154" s="320">
        <f t="shared" si="41"/>
        <v>0</v>
      </c>
      <c r="R154" s="476"/>
    </row>
    <row r="155" spans="1:18" ht="15" hidden="1" customHeight="1" outlineLevel="2">
      <c r="A155" s="522"/>
      <c r="B155" s="308" t="s">
        <v>4</v>
      </c>
      <c r="C155" s="309"/>
      <c r="D155" s="310"/>
      <c r="E155" s="311"/>
      <c r="F155" s="312"/>
      <c r="G155" s="312"/>
      <c r="H155" s="310">
        <f>SUBTOTAL(9,H150:H154)</f>
        <v>0</v>
      </c>
      <c r="I155" s="475"/>
      <c r="J155" s="523"/>
      <c r="K155" s="308" t="s">
        <v>4</v>
      </c>
      <c r="L155" s="309"/>
      <c r="M155" s="310"/>
      <c r="N155" s="311"/>
      <c r="O155" s="312"/>
      <c r="P155" s="312"/>
      <c r="Q155" s="310">
        <f>SUBTOTAL(9,Q150:Q154)</f>
        <v>0</v>
      </c>
      <c r="R155" s="475"/>
    </row>
    <row r="156" spans="1:18" collapsed="1">
      <c r="H156" s="318">
        <f>SUBTOTAL(9,H16:H155)</f>
        <v>0</v>
      </c>
      <c r="I156" s="477"/>
      <c r="Q156" s="318">
        <f>SUBTOTAL(9,Q16:Q155)</f>
        <v>0</v>
      </c>
      <c r="R156" s="477"/>
    </row>
    <row r="158" spans="1:18" ht="26.25">
      <c r="A158" s="524" t="s">
        <v>265</v>
      </c>
      <c r="B158" s="524"/>
      <c r="C158" s="524"/>
      <c r="D158" s="524"/>
      <c r="E158" s="524"/>
      <c r="F158" s="524"/>
      <c r="G158" s="524"/>
      <c r="H158" s="524"/>
      <c r="I158" s="474"/>
      <c r="J158" s="525" t="s">
        <v>268</v>
      </c>
      <c r="K158" s="525"/>
      <c r="L158" s="525"/>
      <c r="M158" s="525"/>
      <c r="N158" s="525"/>
      <c r="O158" s="525"/>
      <c r="P158" s="525"/>
      <c r="Q158" s="525"/>
      <c r="R158" s="474"/>
    </row>
    <row r="159" spans="1:18">
      <c r="A159" s="237" t="s">
        <v>30</v>
      </c>
      <c r="B159" s="237" t="s">
        <v>129</v>
      </c>
      <c r="C159" s="237"/>
      <c r="D159" s="211"/>
      <c r="E159" s="176"/>
      <c r="F159" s="305"/>
      <c r="G159" s="305"/>
      <c r="H159" s="209"/>
      <c r="I159" s="475"/>
      <c r="J159" s="237" t="s">
        <v>30</v>
      </c>
      <c r="K159" s="237" t="s">
        <v>129</v>
      </c>
      <c r="L159" s="237"/>
      <c r="R159" s="475"/>
    </row>
    <row r="160" spans="1:18">
      <c r="A160" s="181" t="s">
        <v>19</v>
      </c>
      <c r="B160" s="171" t="s">
        <v>102</v>
      </c>
      <c r="C160" s="174"/>
      <c r="D160" s="211"/>
      <c r="E160" s="176"/>
      <c r="F160" s="305"/>
      <c r="G160" s="305"/>
      <c r="H160" s="209"/>
      <c r="I160" s="475"/>
      <c r="J160" s="181" t="s">
        <v>19</v>
      </c>
      <c r="K160" s="171" t="s">
        <v>102</v>
      </c>
      <c r="L160" s="174"/>
      <c r="M160" s="211"/>
      <c r="N160" s="176"/>
      <c r="O160" s="305"/>
      <c r="P160" s="305"/>
      <c r="Q160" s="209"/>
      <c r="R160" s="475"/>
    </row>
    <row r="161" spans="1:18">
      <c r="A161" s="205"/>
      <c r="B161" s="212" t="s">
        <v>211</v>
      </c>
      <c r="C161" s="213" t="s">
        <v>210</v>
      </c>
      <c r="D161" s="214" t="s">
        <v>14</v>
      </c>
      <c r="E161" s="215" t="s">
        <v>15</v>
      </c>
      <c r="F161" s="306" t="s">
        <v>197</v>
      </c>
      <c r="G161" s="306" t="s">
        <v>207</v>
      </c>
      <c r="H161" s="214" t="s">
        <v>212</v>
      </c>
      <c r="I161" s="475"/>
      <c r="J161" s="205"/>
      <c r="K161" s="212" t="s">
        <v>211</v>
      </c>
      <c r="L161" s="213" t="s">
        <v>210</v>
      </c>
      <c r="M161" s="214" t="s">
        <v>14</v>
      </c>
      <c r="N161" s="215" t="s">
        <v>15</v>
      </c>
      <c r="O161" s="306" t="s">
        <v>197</v>
      </c>
      <c r="P161" s="306" t="s">
        <v>207</v>
      </c>
      <c r="Q161" s="214" t="s">
        <v>212</v>
      </c>
      <c r="R161" s="475"/>
    </row>
    <row r="162" spans="1:18" ht="52.5" customHeight="1">
      <c r="A162" s="526" t="s">
        <v>217</v>
      </c>
      <c r="B162" s="304" t="s">
        <v>308</v>
      </c>
      <c r="C162" s="303"/>
      <c r="D162" s="209"/>
      <c r="E162" s="210"/>
      <c r="F162" s="307"/>
      <c r="G162" s="307"/>
      <c r="H162" s="209"/>
      <c r="I162" s="475"/>
      <c r="J162" s="526" t="s">
        <v>217</v>
      </c>
      <c r="K162" s="304" t="s">
        <v>309</v>
      </c>
      <c r="L162" s="303"/>
      <c r="M162" s="209"/>
      <c r="N162" s="210"/>
      <c r="O162" s="307"/>
      <c r="P162" s="307"/>
      <c r="Q162" s="209"/>
      <c r="R162" s="475"/>
    </row>
    <row r="163" spans="1:18" ht="27" customHeight="1">
      <c r="A163" s="526"/>
      <c r="B163" s="219" t="s">
        <v>208</v>
      </c>
      <c r="C163" s="205" t="s">
        <v>260</v>
      </c>
      <c r="D163" s="209">
        <v>1500</v>
      </c>
      <c r="E163" s="247">
        <v>1</v>
      </c>
      <c r="F163" s="307"/>
      <c r="G163" s="307">
        <v>4</v>
      </c>
      <c r="H163" s="320">
        <f>ROUND(D163*E163*G163,0)</f>
        <v>6000</v>
      </c>
      <c r="I163" s="476"/>
      <c r="J163" s="526"/>
      <c r="K163" s="219" t="s">
        <v>208</v>
      </c>
      <c r="L163" s="205" t="s">
        <v>260</v>
      </c>
      <c r="M163" s="209">
        <v>1500</v>
      </c>
      <c r="N163" s="247">
        <v>1</v>
      </c>
      <c r="O163" s="307"/>
      <c r="P163" s="307">
        <v>4</v>
      </c>
      <c r="Q163" s="320">
        <f>ROUND(M163*N163*P163,0)</f>
        <v>6000</v>
      </c>
      <c r="R163" s="476"/>
    </row>
    <row r="164" spans="1:18" ht="27" customHeight="1">
      <c r="A164" s="526"/>
      <c r="B164" s="219" t="s">
        <v>209</v>
      </c>
      <c r="C164" s="205" t="s">
        <v>204</v>
      </c>
      <c r="D164" s="209">
        <v>500</v>
      </c>
      <c r="E164" s="247">
        <v>1</v>
      </c>
      <c r="F164" s="307">
        <v>4</v>
      </c>
      <c r="G164" s="307">
        <v>4</v>
      </c>
      <c r="H164" s="320">
        <f>ROUND(D164*E164*F164*G164,0)</f>
        <v>8000</v>
      </c>
      <c r="I164" s="476"/>
      <c r="J164" s="526"/>
      <c r="K164" s="219" t="s">
        <v>209</v>
      </c>
      <c r="L164" s="205" t="s">
        <v>204</v>
      </c>
      <c r="M164" s="209">
        <v>500</v>
      </c>
      <c r="N164" s="247">
        <v>1</v>
      </c>
      <c r="O164" s="307">
        <v>4</v>
      </c>
      <c r="P164" s="307">
        <v>4</v>
      </c>
      <c r="Q164" s="320">
        <f>ROUND(M164*N164*O164*P164,0)</f>
        <v>8000</v>
      </c>
      <c r="R164" s="476"/>
    </row>
    <row r="165" spans="1:18" ht="27" customHeight="1">
      <c r="A165" s="526"/>
      <c r="B165" s="219" t="s">
        <v>311</v>
      </c>
      <c r="C165" s="205" t="s">
        <v>272</v>
      </c>
      <c r="D165" s="209">
        <v>50</v>
      </c>
      <c r="E165" s="247">
        <v>1</v>
      </c>
      <c r="F165" s="307">
        <v>2</v>
      </c>
      <c r="G165" s="307">
        <v>4</v>
      </c>
      <c r="H165" s="320">
        <f t="shared" ref="H165:H167" si="42">ROUND(D165*E165*F165*G165,0)</f>
        <v>400</v>
      </c>
      <c r="I165" s="476"/>
      <c r="J165" s="526"/>
      <c r="K165" s="219" t="s">
        <v>310</v>
      </c>
      <c r="L165" s="205" t="s">
        <v>272</v>
      </c>
      <c r="M165" s="209">
        <v>50</v>
      </c>
      <c r="N165" s="247">
        <v>1</v>
      </c>
      <c r="O165" s="307">
        <v>2</v>
      </c>
      <c r="P165" s="307">
        <v>4</v>
      </c>
      <c r="Q165" s="320">
        <f t="shared" ref="Q165:Q167" si="43">ROUND(M165*N165*O165*P165,0)</f>
        <v>400</v>
      </c>
      <c r="R165" s="476"/>
    </row>
    <row r="166" spans="1:18" ht="27" customHeight="1">
      <c r="A166" s="526"/>
      <c r="B166" s="219" t="s">
        <v>271</v>
      </c>
      <c r="C166" s="205" t="s">
        <v>273</v>
      </c>
      <c r="D166" s="209">
        <v>100</v>
      </c>
      <c r="E166" s="247">
        <v>1</v>
      </c>
      <c r="F166" s="307">
        <v>3</v>
      </c>
      <c r="G166" s="307">
        <v>4</v>
      </c>
      <c r="H166" s="320">
        <f t="shared" si="42"/>
        <v>1200</v>
      </c>
      <c r="I166" s="476"/>
      <c r="J166" s="526"/>
      <c r="K166" s="219" t="s">
        <v>271</v>
      </c>
      <c r="L166" s="205" t="s">
        <v>273</v>
      </c>
      <c r="M166" s="209">
        <v>100</v>
      </c>
      <c r="N166" s="247">
        <v>1</v>
      </c>
      <c r="O166" s="307">
        <v>3</v>
      </c>
      <c r="P166" s="307">
        <v>4</v>
      </c>
      <c r="Q166" s="320">
        <f t="shared" si="43"/>
        <v>1200</v>
      </c>
      <c r="R166" s="476"/>
    </row>
    <row r="167" spans="1:18" ht="27" customHeight="1">
      <c r="A167" s="526"/>
      <c r="B167" s="219" t="s">
        <v>274</v>
      </c>
      <c r="C167" s="205" t="s">
        <v>275</v>
      </c>
      <c r="D167" s="209">
        <v>25</v>
      </c>
      <c r="E167" s="247">
        <v>1</v>
      </c>
      <c r="F167" s="307">
        <v>5</v>
      </c>
      <c r="G167" s="307">
        <v>4</v>
      </c>
      <c r="H167" s="320">
        <f t="shared" si="42"/>
        <v>500</v>
      </c>
      <c r="I167" s="476"/>
      <c r="J167" s="526"/>
      <c r="K167" s="219" t="s">
        <v>274</v>
      </c>
      <c r="L167" s="205" t="s">
        <v>275</v>
      </c>
      <c r="M167" s="209">
        <v>25</v>
      </c>
      <c r="N167" s="247">
        <v>1</v>
      </c>
      <c r="O167" s="307">
        <v>5</v>
      </c>
      <c r="P167" s="307">
        <v>4</v>
      </c>
      <c r="Q167" s="320">
        <f t="shared" si="43"/>
        <v>500</v>
      </c>
      <c r="R167" s="476"/>
    </row>
    <row r="168" spans="1:18" ht="27" customHeight="1">
      <c r="A168" s="526"/>
      <c r="B168" s="308" t="s">
        <v>4</v>
      </c>
      <c r="C168" s="309"/>
      <c r="D168" s="310"/>
      <c r="E168" s="311"/>
      <c r="F168" s="312"/>
      <c r="G168" s="312"/>
      <c r="H168" s="310">
        <f>SUBTOTAL(9,H163:H167)</f>
        <v>16100</v>
      </c>
      <c r="I168" s="475"/>
      <c r="J168" s="526"/>
      <c r="K168" s="308" t="s">
        <v>4</v>
      </c>
      <c r="L168" s="309"/>
      <c r="M168" s="310"/>
      <c r="N168" s="311"/>
      <c r="O168" s="312"/>
      <c r="P168" s="312"/>
      <c r="Q168" s="310">
        <f>SUBTOTAL(9,Q163:Q167)</f>
        <v>16100</v>
      </c>
      <c r="R168" s="475"/>
    </row>
    <row r="169" spans="1:18" ht="42" customHeight="1">
      <c r="A169" s="522" t="s">
        <v>242</v>
      </c>
      <c r="B169" s="304" t="s">
        <v>213</v>
      </c>
      <c r="C169" s="303"/>
      <c r="D169" s="209"/>
      <c r="E169" s="210"/>
      <c r="F169" s="307"/>
      <c r="G169" s="307"/>
      <c r="H169" s="209"/>
      <c r="I169" s="475"/>
      <c r="J169" s="523" t="s">
        <v>242</v>
      </c>
      <c r="K169" s="304" t="s">
        <v>213</v>
      </c>
      <c r="L169" s="303"/>
      <c r="M169" s="209"/>
      <c r="N169" s="210"/>
      <c r="O169" s="307"/>
      <c r="P169" s="307"/>
      <c r="Q169" s="209"/>
      <c r="R169" s="475"/>
    </row>
    <row r="170" spans="1:18" ht="21.75" customHeight="1">
      <c r="A170" s="522"/>
      <c r="B170" s="219" t="s">
        <v>208</v>
      </c>
      <c r="C170" s="205"/>
      <c r="D170" s="209"/>
      <c r="E170" s="247"/>
      <c r="F170" s="307"/>
      <c r="G170" s="307"/>
      <c r="H170" s="320">
        <f>ROUND(D170*E170*G170,0)</f>
        <v>0</v>
      </c>
      <c r="I170" s="476"/>
      <c r="J170" s="523"/>
      <c r="K170" s="219" t="s">
        <v>208</v>
      </c>
      <c r="L170" s="205"/>
      <c r="M170" s="209"/>
      <c r="N170" s="247"/>
      <c r="O170" s="307"/>
      <c r="P170" s="307"/>
      <c r="Q170" s="320">
        <f>ROUND(M170*N170*P170,0)</f>
        <v>0</v>
      </c>
      <c r="R170" s="476"/>
    </row>
    <row r="171" spans="1:18" ht="21.75" customHeight="1">
      <c r="A171" s="522"/>
      <c r="B171" s="219" t="s">
        <v>209</v>
      </c>
      <c r="C171" s="205"/>
      <c r="D171" s="209"/>
      <c r="E171" s="247"/>
      <c r="F171" s="307"/>
      <c r="G171" s="307"/>
      <c r="H171" s="320">
        <f>ROUND(D171*E171*F171*G171,0)</f>
        <v>0</v>
      </c>
      <c r="I171" s="476"/>
      <c r="J171" s="523"/>
      <c r="K171" s="219" t="s">
        <v>209</v>
      </c>
      <c r="L171" s="205"/>
      <c r="M171" s="209"/>
      <c r="N171" s="247"/>
      <c r="O171" s="307"/>
      <c r="P171" s="307"/>
      <c r="Q171" s="320">
        <f>ROUND(M171*N171*O171*P171,0)</f>
        <v>0</v>
      </c>
      <c r="R171" s="476"/>
    </row>
    <row r="172" spans="1:18" ht="21.75" customHeight="1">
      <c r="A172" s="522"/>
      <c r="B172" s="219" t="s">
        <v>270</v>
      </c>
      <c r="C172" s="205"/>
      <c r="D172" s="209"/>
      <c r="E172" s="247"/>
      <c r="F172" s="307"/>
      <c r="G172" s="307"/>
      <c r="H172" s="320">
        <f t="shared" ref="H172:H174" si="44">ROUND(D172*E172*F172*G172,0)</f>
        <v>0</v>
      </c>
      <c r="I172" s="476"/>
      <c r="J172" s="523"/>
      <c r="K172" s="219" t="s">
        <v>270</v>
      </c>
      <c r="L172" s="205"/>
      <c r="M172" s="209"/>
      <c r="N172" s="247"/>
      <c r="O172" s="307"/>
      <c r="P172" s="307"/>
      <c r="Q172" s="320">
        <f t="shared" ref="Q172:Q174" si="45">ROUND(M172*N172*O172*P172,0)</f>
        <v>0</v>
      </c>
      <c r="R172" s="476"/>
    </row>
    <row r="173" spans="1:18" ht="21.75" customHeight="1">
      <c r="A173" s="522"/>
      <c r="B173" s="219" t="s">
        <v>271</v>
      </c>
      <c r="C173" s="205"/>
      <c r="D173" s="209"/>
      <c r="E173" s="247"/>
      <c r="F173" s="307"/>
      <c r="G173" s="307"/>
      <c r="H173" s="320">
        <f t="shared" si="44"/>
        <v>0</v>
      </c>
      <c r="I173" s="476"/>
      <c r="J173" s="523"/>
      <c r="K173" s="219" t="s">
        <v>271</v>
      </c>
      <c r="L173" s="205"/>
      <c r="M173" s="209"/>
      <c r="N173" s="247"/>
      <c r="O173" s="307"/>
      <c r="P173" s="307"/>
      <c r="Q173" s="320">
        <f t="shared" si="45"/>
        <v>0</v>
      </c>
      <c r="R173" s="476"/>
    </row>
    <row r="174" spans="1:18" ht="21.75" customHeight="1">
      <c r="A174" s="522"/>
      <c r="B174" s="219" t="s">
        <v>274</v>
      </c>
      <c r="C174" s="304"/>
      <c r="D174" s="209"/>
      <c r="E174" s="247"/>
      <c r="F174" s="307"/>
      <c r="G174" s="307"/>
      <c r="H174" s="320">
        <f t="shared" si="44"/>
        <v>0</v>
      </c>
      <c r="I174" s="476"/>
      <c r="J174" s="523"/>
      <c r="K174" s="219" t="s">
        <v>274</v>
      </c>
      <c r="L174" s="304"/>
      <c r="M174" s="209"/>
      <c r="N174" s="247"/>
      <c r="O174" s="307"/>
      <c r="P174" s="307"/>
      <c r="Q174" s="320">
        <f t="shared" si="45"/>
        <v>0</v>
      </c>
      <c r="R174" s="476"/>
    </row>
    <row r="175" spans="1:18" ht="21.75" customHeight="1">
      <c r="A175" s="522"/>
      <c r="B175" s="308" t="s">
        <v>4</v>
      </c>
      <c r="C175" s="309"/>
      <c r="D175" s="310"/>
      <c r="E175" s="311"/>
      <c r="F175" s="312"/>
      <c r="G175" s="312"/>
      <c r="H175" s="310">
        <f>SUBTOTAL(9,H170:H174)</f>
        <v>0</v>
      </c>
      <c r="I175" s="475"/>
      <c r="J175" s="523"/>
      <c r="K175" s="308" t="s">
        <v>4</v>
      </c>
      <c r="L175" s="309"/>
      <c r="M175" s="310"/>
      <c r="N175" s="311"/>
      <c r="O175" s="312"/>
      <c r="P175" s="312"/>
      <c r="Q175" s="310">
        <f>SUBTOTAL(9,Q170:Q174)</f>
        <v>0</v>
      </c>
      <c r="R175" s="475"/>
    </row>
    <row r="176" spans="1:18" ht="33.75" customHeight="1">
      <c r="A176" s="522" t="s">
        <v>240</v>
      </c>
      <c r="B176" s="304" t="s">
        <v>213</v>
      </c>
      <c r="C176" s="303"/>
      <c r="D176" s="209"/>
      <c r="E176" s="210"/>
      <c r="F176" s="307"/>
      <c r="G176" s="307"/>
      <c r="H176" s="209"/>
      <c r="I176" s="475"/>
      <c r="J176" s="523" t="s">
        <v>240</v>
      </c>
      <c r="K176" s="304" t="s">
        <v>213</v>
      </c>
      <c r="L176" s="303"/>
      <c r="M176" s="209"/>
      <c r="N176" s="210"/>
      <c r="O176" s="307"/>
      <c r="P176" s="307"/>
      <c r="Q176" s="209"/>
      <c r="R176" s="475"/>
    </row>
    <row r="177" spans="1:18" ht="21.75" customHeight="1">
      <c r="A177" s="522"/>
      <c r="B177" s="219" t="s">
        <v>208</v>
      </c>
      <c r="C177" s="205"/>
      <c r="D177" s="209"/>
      <c r="E177" s="247"/>
      <c r="F177" s="307"/>
      <c r="G177" s="307"/>
      <c r="H177" s="320">
        <f>ROUND(D177*E177*G177,0)</f>
        <v>0</v>
      </c>
      <c r="I177" s="476"/>
      <c r="J177" s="523"/>
      <c r="K177" s="219" t="s">
        <v>208</v>
      </c>
      <c r="L177" s="205"/>
      <c r="M177" s="209"/>
      <c r="N177" s="247"/>
      <c r="O177" s="307"/>
      <c r="P177" s="307"/>
      <c r="Q177" s="320">
        <f>ROUND(M177*N177*P177,0)</f>
        <v>0</v>
      </c>
      <c r="R177" s="476"/>
    </row>
    <row r="178" spans="1:18" ht="21.75" customHeight="1">
      <c r="A178" s="522"/>
      <c r="B178" s="219" t="s">
        <v>209</v>
      </c>
      <c r="C178" s="205"/>
      <c r="D178" s="209"/>
      <c r="E178" s="247"/>
      <c r="F178" s="307"/>
      <c r="G178" s="307"/>
      <c r="H178" s="320">
        <f>ROUND(D178*E178*F178*G178,0)</f>
        <v>0</v>
      </c>
      <c r="I178" s="476"/>
      <c r="J178" s="523"/>
      <c r="K178" s="219" t="s">
        <v>209</v>
      </c>
      <c r="L178" s="205"/>
      <c r="M178" s="209"/>
      <c r="N178" s="247"/>
      <c r="O178" s="307"/>
      <c r="P178" s="307"/>
      <c r="Q178" s="320">
        <f>ROUND(M178*N178*O178*P178,0)</f>
        <v>0</v>
      </c>
      <c r="R178" s="476"/>
    </row>
    <row r="179" spans="1:18" ht="21.75" customHeight="1">
      <c r="A179" s="522"/>
      <c r="B179" s="219" t="s">
        <v>270</v>
      </c>
      <c r="C179" s="205"/>
      <c r="D179" s="209"/>
      <c r="E179" s="247"/>
      <c r="F179" s="307"/>
      <c r="G179" s="307"/>
      <c r="H179" s="320">
        <f t="shared" ref="H179:H181" si="46">ROUND(D179*E179*F179*G179,0)</f>
        <v>0</v>
      </c>
      <c r="I179" s="476"/>
      <c r="J179" s="523"/>
      <c r="K179" s="219" t="s">
        <v>270</v>
      </c>
      <c r="L179" s="205"/>
      <c r="M179" s="209"/>
      <c r="N179" s="247"/>
      <c r="O179" s="307"/>
      <c r="P179" s="307"/>
      <c r="Q179" s="320">
        <f t="shared" ref="Q179:Q181" si="47">ROUND(M179*N179*O179*P179,0)</f>
        <v>0</v>
      </c>
      <c r="R179" s="476"/>
    </row>
    <row r="180" spans="1:18" ht="21.75" customHeight="1">
      <c r="A180" s="522"/>
      <c r="B180" s="219" t="s">
        <v>271</v>
      </c>
      <c r="C180" s="205"/>
      <c r="D180" s="209"/>
      <c r="E180" s="247"/>
      <c r="F180" s="307"/>
      <c r="G180" s="307"/>
      <c r="H180" s="320">
        <f t="shared" si="46"/>
        <v>0</v>
      </c>
      <c r="I180" s="476"/>
      <c r="J180" s="523"/>
      <c r="K180" s="219" t="s">
        <v>271</v>
      </c>
      <c r="L180" s="205"/>
      <c r="M180" s="209"/>
      <c r="N180" s="247"/>
      <c r="O180" s="307"/>
      <c r="P180" s="307"/>
      <c r="Q180" s="320">
        <f t="shared" si="47"/>
        <v>0</v>
      </c>
      <c r="R180" s="476"/>
    </row>
    <row r="181" spans="1:18" ht="21.75" customHeight="1">
      <c r="A181" s="522"/>
      <c r="B181" s="219" t="s">
        <v>274</v>
      </c>
      <c r="C181" s="304"/>
      <c r="D181" s="209"/>
      <c r="E181" s="247"/>
      <c r="F181" s="307"/>
      <c r="G181" s="307"/>
      <c r="H181" s="320">
        <f t="shared" si="46"/>
        <v>0</v>
      </c>
      <c r="I181" s="476"/>
      <c r="J181" s="523"/>
      <c r="K181" s="219" t="s">
        <v>274</v>
      </c>
      <c r="L181" s="304"/>
      <c r="M181" s="209"/>
      <c r="N181" s="247"/>
      <c r="O181" s="307"/>
      <c r="P181" s="307"/>
      <c r="Q181" s="320">
        <f t="shared" si="47"/>
        <v>0</v>
      </c>
      <c r="R181" s="476"/>
    </row>
    <row r="182" spans="1:18" ht="21.75" customHeight="1">
      <c r="A182" s="522"/>
      <c r="B182" s="308" t="s">
        <v>4</v>
      </c>
      <c r="C182" s="309"/>
      <c r="D182" s="310"/>
      <c r="E182" s="311"/>
      <c r="F182" s="312"/>
      <c r="G182" s="312"/>
      <c r="H182" s="310">
        <f>SUBTOTAL(9,H177:H181)</f>
        <v>0</v>
      </c>
      <c r="I182" s="475"/>
      <c r="J182" s="523"/>
      <c r="K182" s="308" t="s">
        <v>4</v>
      </c>
      <c r="L182" s="309"/>
      <c r="M182" s="310"/>
      <c r="N182" s="311"/>
      <c r="O182" s="312"/>
      <c r="P182" s="312"/>
      <c r="Q182" s="310">
        <f>SUBTOTAL(9,Q177:Q181)</f>
        <v>0</v>
      </c>
      <c r="R182" s="475"/>
    </row>
    <row r="183" spans="1:18" ht="33.75" customHeight="1">
      <c r="A183" s="522" t="s">
        <v>241</v>
      </c>
      <c r="B183" s="304" t="s">
        <v>213</v>
      </c>
      <c r="C183" s="303"/>
      <c r="D183" s="209"/>
      <c r="E183" s="210"/>
      <c r="F183" s="307"/>
      <c r="G183" s="307"/>
      <c r="H183" s="209"/>
      <c r="I183" s="475"/>
      <c r="J183" s="523" t="s">
        <v>241</v>
      </c>
      <c r="K183" s="304" t="s">
        <v>213</v>
      </c>
      <c r="L183" s="303"/>
      <c r="M183" s="209"/>
      <c r="N183" s="210"/>
      <c r="O183" s="307"/>
      <c r="P183" s="307"/>
      <c r="Q183" s="209"/>
      <c r="R183" s="475"/>
    </row>
    <row r="184" spans="1:18" ht="21.75" customHeight="1">
      <c r="A184" s="522"/>
      <c r="B184" s="219" t="s">
        <v>208</v>
      </c>
      <c r="C184" s="205"/>
      <c r="D184" s="209"/>
      <c r="E184" s="247"/>
      <c r="F184" s="307"/>
      <c r="G184" s="307"/>
      <c r="H184" s="320">
        <f>ROUND(D184*E184*G184,0)</f>
        <v>0</v>
      </c>
      <c r="I184" s="476"/>
      <c r="J184" s="523"/>
      <c r="K184" s="219" t="s">
        <v>208</v>
      </c>
      <c r="L184" s="205"/>
      <c r="M184" s="209"/>
      <c r="N184" s="247"/>
      <c r="O184" s="307"/>
      <c r="P184" s="307"/>
      <c r="Q184" s="320">
        <f>ROUND(M184*N184*P184,0)</f>
        <v>0</v>
      </c>
      <c r="R184" s="476"/>
    </row>
    <row r="185" spans="1:18" ht="21.75" customHeight="1">
      <c r="A185" s="522"/>
      <c r="B185" s="219" t="s">
        <v>209</v>
      </c>
      <c r="C185" s="205"/>
      <c r="D185" s="209"/>
      <c r="E185" s="247"/>
      <c r="F185" s="307"/>
      <c r="G185" s="307"/>
      <c r="H185" s="320">
        <f>ROUND(D185*E185*F185*G185,0)</f>
        <v>0</v>
      </c>
      <c r="I185" s="476"/>
      <c r="J185" s="523"/>
      <c r="K185" s="219" t="s">
        <v>209</v>
      </c>
      <c r="L185" s="205"/>
      <c r="M185" s="209"/>
      <c r="N185" s="247"/>
      <c r="O185" s="307"/>
      <c r="P185" s="307"/>
      <c r="Q185" s="320">
        <f>ROUND(M185*N185*O185*P185,0)</f>
        <v>0</v>
      </c>
      <c r="R185" s="476"/>
    </row>
    <row r="186" spans="1:18" ht="21.75" customHeight="1">
      <c r="A186" s="522"/>
      <c r="B186" s="219" t="s">
        <v>270</v>
      </c>
      <c r="C186" s="205"/>
      <c r="D186" s="209"/>
      <c r="E186" s="247"/>
      <c r="F186" s="307"/>
      <c r="G186" s="307"/>
      <c r="H186" s="320">
        <f t="shared" ref="H186:H188" si="48">ROUND(D186*E186*F186*G186,0)</f>
        <v>0</v>
      </c>
      <c r="I186" s="476"/>
      <c r="J186" s="523"/>
      <c r="K186" s="219" t="s">
        <v>270</v>
      </c>
      <c r="L186" s="205"/>
      <c r="M186" s="209"/>
      <c r="N186" s="247"/>
      <c r="O186" s="307"/>
      <c r="P186" s="307"/>
      <c r="Q186" s="320">
        <f t="shared" ref="Q186:Q188" si="49">ROUND(M186*N186*O186*P186,0)</f>
        <v>0</v>
      </c>
      <c r="R186" s="476"/>
    </row>
    <row r="187" spans="1:18" ht="21.75" customHeight="1">
      <c r="A187" s="522"/>
      <c r="B187" s="219" t="s">
        <v>271</v>
      </c>
      <c r="C187" s="205"/>
      <c r="D187" s="209"/>
      <c r="E187" s="247"/>
      <c r="F187" s="307"/>
      <c r="G187" s="307"/>
      <c r="H187" s="320">
        <f t="shared" si="48"/>
        <v>0</v>
      </c>
      <c r="I187" s="476"/>
      <c r="J187" s="523"/>
      <c r="K187" s="219" t="s">
        <v>271</v>
      </c>
      <c r="L187" s="205"/>
      <c r="M187" s="209"/>
      <c r="N187" s="247"/>
      <c r="O187" s="307"/>
      <c r="P187" s="307"/>
      <c r="Q187" s="320">
        <f t="shared" si="49"/>
        <v>0</v>
      </c>
      <c r="R187" s="476"/>
    </row>
    <row r="188" spans="1:18" ht="21.75" customHeight="1">
      <c r="A188" s="522"/>
      <c r="B188" s="219" t="s">
        <v>274</v>
      </c>
      <c r="C188" s="304"/>
      <c r="D188" s="209"/>
      <c r="E188" s="247"/>
      <c r="F188" s="307"/>
      <c r="G188" s="307"/>
      <c r="H188" s="320">
        <f t="shared" si="48"/>
        <v>0</v>
      </c>
      <c r="I188" s="476"/>
      <c r="J188" s="523"/>
      <c r="K188" s="219" t="s">
        <v>274</v>
      </c>
      <c r="L188" s="304"/>
      <c r="M188" s="209"/>
      <c r="N188" s="247"/>
      <c r="O188" s="307"/>
      <c r="P188" s="307"/>
      <c r="Q188" s="320">
        <f t="shared" si="49"/>
        <v>0</v>
      </c>
      <c r="R188" s="476"/>
    </row>
    <row r="189" spans="1:18" ht="21.75" customHeight="1">
      <c r="A189" s="522"/>
      <c r="B189" s="308" t="s">
        <v>4</v>
      </c>
      <c r="C189" s="309"/>
      <c r="D189" s="310"/>
      <c r="E189" s="311"/>
      <c r="F189" s="312"/>
      <c r="G189" s="312"/>
      <c r="H189" s="310">
        <f>SUBTOTAL(9,H184:H188)</f>
        <v>0</v>
      </c>
      <c r="I189" s="475"/>
      <c r="J189" s="523"/>
      <c r="K189" s="308" t="s">
        <v>4</v>
      </c>
      <c r="L189" s="309"/>
      <c r="M189" s="310"/>
      <c r="N189" s="311"/>
      <c r="O189" s="312"/>
      <c r="P189" s="312"/>
      <c r="Q189" s="310">
        <f>SUBTOTAL(9,Q184:Q188)</f>
        <v>0</v>
      </c>
      <c r="R189" s="475"/>
    </row>
    <row r="190" spans="1:18" ht="33.75" hidden="1" customHeight="1" outlineLevel="1">
      <c r="A190" s="522" t="s">
        <v>243</v>
      </c>
      <c r="B190" s="304" t="s">
        <v>213</v>
      </c>
      <c r="C190" s="303"/>
      <c r="D190" s="209"/>
      <c r="E190" s="210"/>
      <c r="F190" s="307"/>
      <c r="G190" s="307"/>
      <c r="H190" s="209"/>
      <c r="I190" s="475"/>
      <c r="J190" s="523" t="s">
        <v>243</v>
      </c>
      <c r="K190" s="304" t="s">
        <v>213</v>
      </c>
      <c r="L190" s="303"/>
      <c r="M190" s="209"/>
      <c r="N190" s="210"/>
      <c r="O190" s="307"/>
      <c r="P190" s="307"/>
      <c r="Q190" s="209"/>
      <c r="R190" s="475"/>
    </row>
    <row r="191" spans="1:18" ht="21.75" hidden="1" customHeight="1" outlineLevel="1">
      <c r="A191" s="522"/>
      <c r="B191" s="219" t="s">
        <v>208</v>
      </c>
      <c r="C191" s="205"/>
      <c r="D191" s="209"/>
      <c r="E191" s="247"/>
      <c r="F191" s="307"/>
      <c r="G191" s="307"/>
      <c r="H191" s="320">
        <f>ROUND(D191*E191*G191,0)</f>
        <v>0</v>
      </c>
      <c r="I191" s="476"/>
      <c r="J191" s="523"/>
      <c r="K191" s="219" t="s">
        <v>208</v>
      </c>
      <c r="L191" s="205"/>
      <c r="M191" s="209"/>
      <c r="N191" s="247"/>
      <c r="O191" s="307"/>
      <c r="P191" s="307"/>
      <c r="Q191" s="320">
        <f>ROUND(M191*N191*P191,0)</f>
        <v>0</v>
      </c>
      <c r="R191" s="476"/>
    </row>
    <row r="192" spans="1:18" ht="21.75" hidden="1" customHeight="1" outlineLevel="1">
      <c r="A192" s="522"/>
      <c r="B192" s="219" t="s">
        <v>209</v>
      </c>
      <c r="C192" s="205"/>
      <c r="D192" s="209"/>
      <c r="E192" s="247"/>
      <c r="F192" s="307"/>
      <c r="G192" s="307"/>
      <c r="H192" s="320">
        <f>ROUND(D192*E192*F192*G192,0)</f>
        <v>0</v>
      </c>
      <c r="I192" s="476"/>
      <c r="J192" s="523"/>
      <c r="K192" s="219" t="s">
        <v>209</v>
      </c>
      <c r="L192" s="205"/>
      <c r="M192" s="209"/>
      <c r="N192" s="247"/>
      <c r="O192" s="307"/>
      <c r="P192" s="307"/>
      <c r="Q192" s="320">
        <f>ROUND(M192*N192*O192*P192,0)</f>
        <v>0</v>
      </c>
      <c r="R192" s="476"/>
    </row>
    <row r="193" spans="1:18" ht="21.75" hidden="1" customHeight="1" outlineLevel="1">
      <c r="A193" s="522"/>
      <c r="B193" s="219" t="s">
        <v>270</v>
      </c>
      <c r="C193" s="205"/>
      <c r="D193" s="209"/>
      <c r="E193" s="247"/>
      <c r="F193" s="307"/>
      <c r="G193" s="307"/>
      <c r="H193" s="320">
        <f t="shared" ref="H193:H195" si="50">ROUND(D193*E193*F193*G193,0)</f>
        <v>0</v>
      </c>
      <c r="I193" s="476"/>
      <c r="J193" s="523"/>
      <c r="K193" s="219" t="s">
        <v>270</v>
      </c>
      <c r="L193" s="205"/>
      <c r="M193" s="209"/>
      <c r="N193" s="247"/>
      <c r="O193" s="307"/>
      <c r="P193" s="307"/>
      <c r="Q193" s="320">
        <f t="shared" ref="Q193:Q195" si="51">ROUND(M193*N193*O193*P193,0)</f>
        <v>0</v>
      </c>
      <c r="R193" s="476"/>
    </row>
    <row r="194" spans="1:18" ht="21.75" hidden="1" customHeight="1" outlineLevel="1">
      <c r="A194" s="522"/>
      <c r="B194" s="219" t="s">
        <v>271</v>
      </c>
      <c r="C194" s="205"/>
      <c r="D194" s="209"/>
      <c r="E194" s="247"/>
      <c r="F194" s="307"/>
      <c r="G194" s="307"/>
      <c r="H194" s="320">
        <f t="shared" si="50"/>
        <v>0</v>
      </c>
      <c r="I194" s="476"/>
      <c r="J194" s="523"/>
      <c r="K194" s="219" t="s">
        <v>271</v>
      </c>
      <c r="L194" s="205"/>
      <c r="M194" s="209"/>
      <c r="N194" s="247"/>
      <c r="O194" s="307"/>
      <c r="P194" s="307"/>
      <c r="Q194" s="320">
        <f t="shared" si="51"/>
        <v>0</v>
      </c>
      <c r="R194" s="476"/>
    </row>
    <row r="195" spans="1:18" ht="21.75" hidden="1" customHeight="1" outlineLevel="1">
      <c r="A195" s="522"/>
      <c r="B195" s="219" t="s">
        <v>274</v>
      </c>
      <c r="C195" s="304"/>
      <c r="D195" s="209"/>
      <c r="E195" s="247"/>
      <c r="F195" s="307"/>
      <c r="G195" s="307"/>
      <c r="H195" s="320">
        <f t="shared" si="50"/>
        <v>0</v>
      </c>
      <c r="I195" s="476"/>
      <c r="J195" s="523"/>
      <c r="K195" s="219" t="s">
        <v>274</v>
      </c>
      <c r="L195" s="304"/>
      <c r="M195" s="209"/>
      <c r="N195" s="247"/>
      <c r="O195" s="307"/>
      <c r="P195" s="307"/>
      <c r="Q195" s="320">
        <f t="shared" si="51"/>
        <v>0</v>
      </c>
      <c r="R195" s="476"/>
    </row>
    <row r="196" spans="1:18" ht="21.75" hidden="1" customHeight="1" outlineLevel="1">
      <c r="A196" s="522"/>
      <c r="B196" s="308" t="s">
        <v>4</v>
      </c>
      <c r="C196" s="309"/>
      <c r="D196" s="310"/>
      <c r="E196" s="311"/>
      <c r="F196" s="312"/>
      <c r="G196" s="312"/>
      <c r="H196" s="310">
        <f>SUBTOTAL(9,H191:H195)</f>
        <v>0</v>
      </c>
      <c r="I196" s="475"/>
      <c r="J196" s="523"/>
      <c r="K196" s="308" t="s">
        <v>4</v>
      </c>
      <c r="L196" s="309"/>
      <c r="M196" s="310"/>
      <c r="N196" s="311"/>
      <c r="O196" s="312"/>
      <c r="P196" s="312"/>
      <c r="Q196" s="310">
        <f>SUBTOTAL(9,Q191:Q195)</f>
        <v>0</v>
      </c>
      <c r="R196" s="475"/>
    </row>
    <row r="197" spans="1:18" ht="33.75" hidden="1" customHeight="1" outlineLevel="1">
      <c r="A197" s="522" t="s">
        <v>244</v>
      </c>
      <c r="B197" s="304" t="s">
        <v>213</v>
      </c>
      <c r="C197" s="303"/>
      <c r="D197" s="209"/>
      <c r="E197" s="210"/>
      <c r="F197" s="307"/>
      <c r="G197" s="307"/>
      <c r="H197" s="209"/>
      <c r="I197" s="475"/>
      <c r="J197" s="523" t="s">
        <v>244</v>
      </c>
      <c r="K197" s="304" t="s">
        <v>213</v>
      </c>
      <c r="L197" s="303"/>
      <c r="M197" s="209"/>
      <c r="N197" s="210"/>
      <c r="O197" s="307"/>
      <c r="P197" s="307"/>
      <c r="Q197" s="209"/>
      <c r="R197" s="475"/>
    </row>
    <row r="198" spans="1:18" ht="21.75" hidden="1" customHeight="1" outlineLevel="1">
      <c r="A198" s="522"/>
      <c r="B198" s="219" t="s">
        <v>208</v>
      </c>
      <c r="C198" s="205"/>
      <c r="D198" s="209"/>
      <c r="E198" s="247"/>
      <c r="F198" s="307"/>
      <c r="G198" s="307"/>
      <c r="H198" s="320">
        <f>ROUND(D198*E198*G198,0)</f>
        <v>0</v>
      </c>
      <c r="I198" s="476"/>
      <c r="J198" s="523"/>
      <c r="K198" s="219" t="s">
        <v>208</v>
      </c>
      <c r="L198" s="205"/>
      <c r="M198" s="209"/>
      <c r="N198" s="247"/>
      <c r="O198" s="307"/>
      <c r="P198" s="307"/>
      <c r="Q198" s="320">
        <f>ROUND(M198*N198*P198,0)</f>
        <v>0</v>
      </c>
      <c r="R198" s="476"/>
    </row>
    <row r="199" spans="1:18" ht="21.75" hidden="1" customHeight="1" outlineLevel="1">
      <c r="A199" s="522"/>
      <c r="B199" s="219" t="s">
        <v>209</v>
      </c>
      <c r="C199" s="205"/>
      <c r="D199" s="209"/>
      <c r="E199" s="247"/>
      <c r="F199" s="307"/>
      <c r="G199" s="307"/>
      <c r="H199" s="320">
        <f>ROUND(D199*E199*F199*G199,0)</f>
        <v>0</v>
      </c>
      <c r="I199" s="476"/>
      <c r="J199" s="523"/>
      <c r="K199" s="219" t="s">
        <v>209</v>
      </c>
      <c r="L199" s="205"/>
      <c r="M199" s="209"/>
      <c r="N199" s="247"/>
      <c r="O199" s="307"/>
      <c r="P199" s="307"/>
      <c r="Q199" s="320">
        <f>ROUND(M199*N199*O199*P199,0)</f>
        <v>0</v>
      </c>
      <c r="R199" s="476"/>
    </row>
    <row r="200" spans="1:18" ht="21.75" hidden="1" customHeight="1" outlineLevel="1">
      <c r="A200" s="522"/>
      <c r="B200" s="219" t="s">
        <v>270</v>
      </c>
      <c r="C200" s="205"/>
      <c r="D200" s="209"/>
      <c r="E200" s="247"/>
      <c r="F200" s="307"/>
      <c r="G200" s="307"/>
      <c r="H200" s="320">
        <f t="shared" ref="H200:H202" si="52">ROUND(D200*E200*F200*G200,0)</f>
        <v>0</v>
      </c>
      <c r="I200" s="476"/>
      <c r="J200" s="523"/>
      <c r="K200" s="219" t="s">
        <v>270</v>
      </c>
      <c r="L200" s="205"/>
      <c r="M200" s="209"/>
      <c r="N200" s="247"/>
      <c r="O200" s="307"/>
      <c r="P200" s="307"/>
      <c r="Q200" s="320">
        <f t="shared" ref="Q200:Q202" si="53">ROUND(M200*N200*O200*P200,0)</f>
        <v>0</v>
      </c>
      <c r="R200" s="476"/>
    </row>
    <row r="201" spans="1:18" ht="21.75" hidden="1" customHeight="1" outlineLevel="1">
      <c r="A201" s="522"/>
      <c r="B201" s="219" t="s">
        <v>271</v>
      </c>
      <c r="C201" s="205"/>
      <c r="D201" s="209"/>
      <c r="E201" s="247"/>
      <c r="F201" s="307"/>
      <c r="G201" s="307"/>
      <c r="H201" s="320">
        <f t="shared" si="52"/>
        <v>0</v>
      </c>
      <c r="I201" s="476"/>
      <c r="J201" s="523"/>
      <c r="K201" s="219" t="s">
        <v>271</v>
      </c>
      <c r="L201" s="205"/>
      <c r="M201" s="209"/>
      <c r="N201" s="247"/>
      <c r="O201" s="307"/>
      <c r="P201" s="307"/>
      <c r="Q201" s="320">
        <f t="shared" si="53"/>
        <v>0</v>
      </c>
      <c r="R201" s="476"/>
    </row>
    <row r="202" spans="1:18" ht="21.75" hidden="1" customHeight="1" outlineLevel="1">
      <c r="A202" s="522"/>
      <c r="B202" s="219" t="s">
        <v>274</v>
      </c>
      <c r="C202" s="304"/>
      <c r="D202" s="209"/>
      <c r="E202" s="247"/>
      <c r="F202" s="307"/>
      <c r="G202" s="307"/>
      <c r="H202" s="320">
        <f t="shared" si="52"/>
        <v>0</v>
      </c>
      <c r="I202" s="476"/>
      <c r="J202" s="523"/>
      <c r="K202" s="219" t="s">
        <v>274</v>
      </c>
      <c r="L202" s="304"/>
      <c r="M202" s="209"/>
      <c r="N202" s="247"/>
      <c r="O202" s="307"/>
      <c r="P202" s="307"/>
      <c r="Q202" s="320">
        <f t="shared" si="53"/>
        <v>0</v>
      </c>
      <c r="R202" s="476"/>
    </row>
    <row r="203" spans="1:18" ht="21.75" hidden="1" customHeight="1" outlineLevel="1">
      <c r="A203" s="522"/>
      <c r="B203" s="308" t="s">
        <v>4</v>
      </c>
      <c r="C203" s="309"/>
      <c r="D203" s="310"/>
      <c r="E203" s="311"/>
      <c r="F203" s="312"/>
      <c r="G203" s="312"/>
      <c r="H203" s="310">
        <f>SUBTOTAL(9,H198:H202)</f>
        <v>0</v>
      </c>
      <c r="I203" s="475"/>
      <c r="J203" s="523"/>
      <c r="K203" s="308" t="s">
        <v>4</v>
      </c>
      <c r="L203" s="309"/>
      <c r="M203" s="310"/>
      <c r="N203" s="311"/>
      <c r="O203" s="312"/>
      <c r="P203" s="312"/>
      <c r="Q203" s="310">
        <f>SUBTOTAL(9,Q198:Q202)</f>
        <v>0</v>
      </c>
      <c r="R203" s="475"/>
    </row>
    <row r="204" spans="1:18" ht="33.75" hidden="1" customHeight="1" outlineLevel="1">
      <c r="A204" s="522" t="s">
        <v>245</v>
      </c>
      <c r="B204" s="304" t="s">
        <v>213</v>
      </c>
      <c r="C204" s="303"/>
      <c r="D204" s="209"/>
      <c r="E204" s="210"/>
      <c r="F204" s="307"/>
      <c r="G204" s="307"/>
      <c r="H204" s="209"/>
      <c r="I204" s="475"/>
      <c r="J204" s="523" t="s">
        <v>245</v>
      </c>
      <c r="K204" s="304" t="s">
        <v>213</v>
      </c>
      <c r="L204" s="303"/>
      <c r="M204" s="209"/>
      <c r="N204" s="210"/>
      <c r="O204" s="307"/>
      <c r="P204" s="307"/>
      <c r="Q204" s="209"/>
      <c r="R204" s="475"/>
    </row>
    <row r="205" spans="1:18" ht="21.75" hidden="1" customHeight="1" outlineLevel="1">
      <c r="A205" s="522"/>
      <c r="B205" s="219" t="s">
        <v>208</v>
      </c>
      <c r="C205" s="205"/>
      <c r="D205" s="209"/>
      <c r="E205" s="247"/>
      <c r="F205" s="307"/>
      <c r="G205" s="307"/>
      <c r="H205" s="320">
        <f>ROUND(D205*E205*G205,0)</f>
        <v>0</v>
      </c>
      <c r="I205" s="476"/>
      <c r="J205" s="523"/>
      <c r="K205" s="219" t="s">
        <v>208</v>
      </c>
      <c r="L205" s="205"/>
      <c r="M205" s="209"/>
      <c r="N205" s="247"/>
      <c r="O205" s="307"/>
      <c r="P205" s="307"/>
      <c r="Q205" s="320">
        <f>ROUND(M205*N205*P205,0)</f>
        <v>0</v>
      </c>
      <c r="R205" s="476"/>
    </row>
    <row r="206" spans="1:18" ht="21.75" hidden="1" customHeight="1" outlineLevel="1">
      <c r="A206" s="522"/>
      <c r="B206" s="219" t="s">
        <v>209</v>
      </c>
      <c r="C206" s="205"/>
      <c r="D206" s="209"/>
      <c r="E206" s="247"/>
      <c r="F206" s="307"/>
      <c r="G206" s="307"/>
      <c r="H206" s="320">
        <f>ROUND(D206*E206*F206*G206,0)</f>
        <v>0</v>
      </c>
      <c r="I206" s="476"/>
      <c r="J206" s="523"/>
      <c r="K206" s="219" t="s">
        <v>209</v>
      </c>
      <c r="L206" s="205"/>
      <c r="M206" s="209"/>
      <c r="N206" s="247"/>
      <c r="O206" s="307"/>
      <c r="P206" s="307"/>
      <c r="Q206" s="320">
        <f>ROUND(M206*N206*O206*P206,0)</f>
        <v>0</v>
      </c>
      <c r="R206" s="476"/>
    </row>
    <row r="207" spans="1:18" ht="21.75" hidden="1" customHeight="1" outlineLevel="1">
      <c r="A207" s="522"/>
      <c r="B207" s="219" t="s">
        <v>270</v>
      </c>
      <c r="C207" s="205"/>
      <c r="D207" s="209"/>
      <c r="E207" s="247"/>
      <c r="F207" s="307"/>
      <c r="G207" s="307"/>
      <c r="H207" s="320">
        <f t="shared" ref="H207:H209" si="54">ROUND(D207*E207*F207*G207,0)</f>
        <v>0</v>
      </c>
      <c r="I207" s="476"/>
      <c r="J207" s="523"/>
      <c r="K207" s="219" t="s">
        <v>270</v>
      </c>
      <c r="L207" s="205"/>
      <c r="M207" s="209"/>
      <c r="N207" s="247"/>
      <c r="O207" s="307"/>
      <c r="P207" s="307"/>
      <c r="Q207" s="320">
        <f t="shared" ref="Q207:Q209" si="55">ROUND(M207*N207*O207*P207,0)</f>
        <v>0</v>
      </c>
      <c r="R207" s="476"/>
    </row>
    <row r="208" spans="1:18" ht="21.75" hidden="1" customHeight="1" outlineLevel="1">
      <c r="A208" s="522"/>
      <c r="B208" s="219" t="s">
        <v>271</v>
      </c>
      <c r="C208" s="205"/>
      <c r="D208" s="209"/>
      <c r="E208" s="247"/>
      <c r="F208" s="307"/>
      <c r="G208" s="307"/>
      <c r="H208" s="320">
        <f t="shared" si="54"/>
        <v>0</v>
      </c>
      <c r="I208" s="476"/>
      <c r="J208" s="523"/>
      <c r="K208" s="219" t="s">
        <v>271</v>
      </c>
      <c r="L208" s="205"/>
      <c r="M208" s="209"/>
      <c r="N208" s="247"/>
      <c r="O208" s="307"/>
      <c r="P208" s="307"/>
      <c r="Q208" s="320">
        <f t="shared" si="55"/>
        <v>0</v>
      </c>
      <c r="R208" s="476"/>
    </row>
    <row r="209" spans="1:18" ht="21.75" hidden="1" customHeight="1" outlineLevel="1">
      <c r="A209" s="522"/>
      <c r="B209" s="219" t="s">
        <v>274</v>
      </c>
      <c r="C209" s="304"/>
      <c r="D209" s="209"/>
      <c r="E209" s="247"/>
      <c r="F209" s="307"/>
      <c r="G209" s="307"/>
      <c r="H209" s="320">
        <f t="shared" si="54"/>
        <v>0</v>
      </c>
      <c r="I209" s="476"/>
      <c r="J209" s="523"/>
      <c r="K209" s="219" t="s">
        <v>274</v>
      </c>
      <c r="L209" s="304"/>
      <c r="M209" s="209"/>
      <c r="N209" s="247"/>
      <c r="O209" s="307"/>
      <c r="P209" s="307"/>
      <c r="Q209" s="320">
        <f t="shared" si="55"/>
        <v>0</v>
      </c>
      <c r="R209" s="476"/>
    </row>
    <row r="210" spans="1:18" ht="21.75" hidden="1" customHeight="1" outlineLevel="1">
      <c r="A210" s="522"/>
      <c r="B210" s="308" t="s">
        <v>4</v>
      </c>
      <c r="C210" s="309"/>
      <c r="D210" s="310"/>
      <c r="E210" s="311"/>
      <c r="F210" s="312"/>
      <c r="G210" s="312"/>
      <c r="H210" s="310">
        <f>SUBTOTAL(9,H205:H209)</f>
        <v>0</v>
      </c>
      <c r="I210" s="475"/>
      <c r="J210" s="523"/>
      <c r="K210" s="308" t="s">
        <v>4</v>
      </c>
      <c r="L210" s="309"/>
      <c r="M210" s="310"/>
      <c r="N210" s="311"/>
      <c r="O210" s="312"/>
      <c r="P210" s="312"/>
      <c r="Q210" s="310">
        <f>SUBTOTAL(9,Q205:Q209)</f>
        <v>0</v>
      </c>
      <c r="R210" s="475"/>
    </row>
    <row r="211" spans="1:18" ht="33.75" hidden="1" customHeight="1" outlineLevel="1">
      <c r="A211" s="522" t="s">
        <v>246</v>
      </c>
      <c r="B211" s="304" t="s">
        <v>213</v>
      </c>
      <c r="C211" s="303"/>
      <c r="D211" s="209"/>
      <c r="E211" s="210"/>
      <c r="F211" s="307"/>
      <c r="G211" s="307"/>
      <c r="H211" s="209"/>
      <c r="I211" s="475"/>
      <c r="J211" s="523" t="s">
        <v>246</v>
      </c>
      <c r="K211" s="304" t="s">
        <v>213</v>
      </c>
      <c r="L211" s="303"/>
      <c r="M211" s="209"/>
      <c r="N211" s="210"/>
      <c r="O211" s="307"/>
      <c r="P211" s="307"/>
      <c r="Q211" s="209"/>
      <c r="R211" s="475"/>
    </row>
    <row r="212" spans="1:18" ht="21.75" hidden="1" customHeight="1" outlineLevel="1">
      <c r="A212" s="522"/>
      <c r="B212" s="219" t="s">
        <v>208</v>
      </c>
      <c r="C212" s="205"/>
      <c r="D212" s="209"/>
      <c r="E212" s="247"/>
      <c r="F212" s="307"/>
      <c r="G212" s="307"/>
      <c r="H212" s="320">
        <f>ROUND(D212*E212*G212,0)</f>
        <v>0</v>
      </c>
      <c r="I212" s="476"/>
      <c r="J212" s="523"/>
      <c r="K212" s="219" t="s">
        <v>208</v>
      </c>
      <c r="L212" s="205"/>
      <c r="M212" s="209"/>
      <c r="N212" s="247"/>
      <c r="O212" s="307"/>
      <c r="P212" s="307"/>
      <c r="Q212" s="320">
        <f>ROUND(M212*N212*P212,0)</f>
        <v>0</v>
      </c>
      <c r="R212" s="476"/>
    </row>
    <row r="213" spans="1:18" ht="21.75" hidden="1" customHeight="1" outlineLevel="1">
      <c r="A213" s="522"/>
      <c r="B213" s="219" t="s">
        <v>209</v>
      </c>
      <c r="C213" s="205"/>
      <c r="D213" s="209"/>
      <c r="E213" s="247"/>
      <c r="F213" s="307"/>
      <c r="G213" s="307"/>
      <c r="H213" s="320">
        <f>ROUND(D213*E213*F213*G213,0)</f>
        <v>0</v>
      </c>
      <c r="I213" s="476"/>
      <c r="J213" s="523"/>
      <c r="K213" s="219" t="s">
        <v>209</v>
      </c>
      <c r="L213" s="205"/>
      <c r="M213" s="209"/>
      <c r="N213" s="247"/>
      <c r="O213" s="307"/>
      <c r="P213" s="307"/>
      <c r="Q213" s="320">
        <f>ROUND(M213*N213*O213*P213,0)</f>
        <v>0</v>
      </c>
      <c r="R213" s="476"/>
    </row>
    <row r="214" spans="1:18" ht="21.75" hidden="1" customHeight="1" outlineLevel="1">
      <c r="A214" s="522"/>
      <c r="B214" s="219" t="s">
        <v>270</v>
      </c>
      <c r="C214" s="205"/>
      <c r="D214" s="209"/>
      <c r="E214" s="247"/>
      <c r="F214" s="307"/>
      <c r="G214" s="307"/>
      <c r="H214" s="320">
        <f t="shared" ref="H214:H216" si="56">ROUND(D214*E214*F214*G214,0)</f>
        <v>0</v>
      </c>
      <c r="I214" s="476"/>
      <c r="J214" s="523"/>
      <c r="K214" s="219" t="s">
        <v>270</v>
      </c>
      <c r="L214" s="205"/>
      <c r="M214" s="209"/>
      <c r="N214" s="247"/>
      <c r="O214" s="307"/>
      <c r="P214" s="307"/>
      <c r="Q214" s="320">
        <f t="shared" ref="Q214:Q216" si="57">ROUND(M214*N214*O214*P214,0)</f>
        <v>0</v>
      </c>
      <c r="R214" s="476"/>
    </row>
    <row r="215" spans="1:18" ht="21.75" hidden="1" customHeight="1" outlineLevel="1">
      <c r="A215" s="522"/>
      <c r="B215" s="219" t="s">
        <v>271</v>
      </c>
      <c r="C215" s="205"/>
      <c r="D215" s="209"/>
      <c r="E215" s="247"/>
      <c r="F215" s="307"/>
      <c r="G215" s="307"/>
      <c r="H215" s="320">
        <f t="shared" si="56"/>
        <v>0</v>
      </c>
      <c r="I215" s="476"/>
      <c r="J215" s="523"/>
      <c r="K215" s="219" t="s">
        <v>271</v>
      </c>
      <c r="L215" s="205"/>
      <c r="M215" s="209"/>
      <c r="N215" s="247"/>
      <c r="O215" s="307"/>
      <c r="P215" s="307"/>
      <c r="Q215" s="320">
        <f t="shared" si="57"/>
        <v>0</v>
      </c>
      <c r="R215" s="476"/>
    </row>
    <row r="216" spans="1:18" ht="21.75" hidden="1" customHeight="1" outlineLevel="1">
      <c r="A216" s="522"/>
      <c r="B216" s="219" t="s">
        <v>274</v>
      </c>
      <c r="C216" s="304"/>
      <c r="D216" s="209"/>
      <c r="E216" s="247"/>
      <c r="F216" s="307"/>
      <c r="G216" s="307"/>
      <c r="H216" s="320">
        <f t="shared" si="56"/>
        <v>0</v>
      </c>
      <c r="I216" s="476"/>
      <c r="J216" s="523"/>
      <c r="K216" s="219" t="s">
        <v>274</v>
      </c>
      <c r="L216" s="304"/>
      <c r="M216" s="209"/>
      <c r="N216" s="247"/>
      <c r="O216" s="307"/>
      <c r="P216" s="307"/>
      <c r="Q216" s="320">
        <f t="shared" si="57"/>
        <v>0</v>
      </c>
      <c r="R216" s="476"/>
    </row>
    <row r="217" spans="1:18" ht="21.75" hidden="1" customHeight="1" outlineLevel="1">
      <c r="A217" s="522"/>
      <c r="B217" s="308" t="s">
        <v>4</v>
      </c>
      <c r="C217" s="309"/>
      <c r="D217" s="310"/>
      <c r="E217" s="311"/>
      <c r="F217" s="312"/>
      <c r="G217" s="312"/>
      <c r="H217" s="310">
        <f>SUBTOTAL(9,H212:H216)</f>
        <v>0</v>
      </c>
      <c r="I217" s="475"/>
      <c r="J217" s="523"/>
      <c r="K217" s="308" t="s">
        <v>4</v>
      </c>
      <c r="L217" s="309"/>
      <c r="M217" s="310"/>
      <c r="N217" s="311"/>
      <c r="O217" s="312"/>
      <c r="P217" s="312"/>
      <c r="Q217" s="310">
        <f>SUBTOTAL(9,Q212:Q216)</f>
        <v>0</v>
      </c>
      <c r="R217" s="475"/>
    </row>
    <row r="218" spans="1:18" ht="33.75" hidden="1" customHeight="1" outlineLevel="1">
      <c r="A218" s="522" t="s">
        <v>247</v>
      </c>
      <c r="B218" s="304" t="s">
        <v>213</v>
      </c>
      <c r="C218" s="303"/>
      <c r="D218" s="209"/>
      <c r="E218" s="210"/>
      <c r="F218" s="307"/>
      <c r="G218" s="307"/>
      <c r="H218" s="209"/>
      <c r="I218" s="475"/>
      <c r="J218" s="523" t="s">
        <v>247</v>
      </c>
      <c r="K218" s="304" t="s">
        <v>213</v>
      </c>
      <c r="L218" s="303"/>
      <c r="M218" s="209"/>
      <c r="N218" s="210"/>
      <c r="O218" s="307"/>
      <c r="P218" s="307"/>
      <c r="Q218" s="209"/>
      <c r="R218" s="475"/>
    </row>
    <row r="219" spans="1:18" ht="21.75" hidden="1" customHeight="1" outlineLevel="1">
      <c r="A219" s="522"/>
      <c r="B219" s="219" t="s">
        <v>208</v>
      </c>
      <c r="C219" s="205"/>
      <c r="D219" s="209"/>
      <c r="E219" s="247"/>
      <c r="F219" s="307"/>
      <c r="G219" s="307"/>
      <c r="H219" s="320">
        <f>ROUND(D219*E219*G219,0)</f>
        <v>0</v>
      </c>
      <c r="I219" s="476"/>
      <c r="J219" s="523"/>
      <c r="K219" s="219" t="s">
        <v>208</v>
      </c>
      <c r="L219" s="205"/>
      <c r="M219" s="209"/>
      <c r="N219" s="247"/>
      <c r="O219" s="307"/>
      <c r="P219" s="307"/>
      <c r="Q219" s="320">
        <f>ROUND(M219*N219*P219,0)</f>
        <v>0</v>
      </c>
      <c r="R219" s="476"/>
    </row>
    <row r="220" spans="1:18" ht="21.75" hidden="1" customHeight="1" outlineLevel="1">
      <c r="A220" s="522"/>
      <c r="B220" s="219" t="s">
        <v>209</v>
      </c>
      <c r="C220" s="205"/>
      <c r="D220" s="209"/>
      <c r="E220" s="247"/>
      <c r="F220" s="307"/>
      <c r="G220" s="307"/>
      <c r="H220" s="320">
        <f>ROUND(D220*E220*F220*G220,0)</f>
        <v>0</v>
      </c>
      <c r="I220" s="476"/>
      <c r="J220" s="523"/>
      <c r="K220" s="219" t="s">
        <v>209</v>
      </c>
      <c r="L220" s="205"/>
      <c r="M220" s="209"/>
      <c r="N220" s="247"/>
      <c r="O220" s="307"/>
      <c r="P220" s="307"/>
      <c r="Q220" s="320">
        <f>ROUND(M220*N220*O220*P220,0)</f>
        <v>0</v>
      </c>
      <c r="R220" s="476"/>
    </row>
    <row r="221" spans="1:18" ht="21.75" hidden="1" customHeight="1" outlineLevel="1">
      <c r="A221" s="522"/>
      <c r="B221" s="219" t="s">
        <v>270</v>
      </c>
      <c r="C221" s="205"/>
      <c r="D221" s="209"/>
      <c r="E221" s="247"/>
      <c r="F221" s="307"/>
      <c r="G221" s="307"/>
      <c r="H221" s="320">
        <f t="shared" ref="H221:H223" si="58">ROUND(D221*E221*F221*G221,0)</f>
        <v>0</v>
      </c>
      <c r="I221" s="476"/>
      <c r="J221" s="523"/>
      <c r="K221" s="219" t="s">
        <v>270</v>
      </c>
      <c r="L221" s="205"/>
      <c r="M221" s="209"/>
      <c r="N221" s="247"/>
      <c r="O221" s="307"/>
      <c r="P221" s="307"/>
      <c r="Q221" s="320">
        <f t="shared" ref="Q221:Q223" si="59">ROUND(M221*N221*O221*P221,0)</f>
        <v>0</v>
      </c>
      <c r="R221" s="476"/>
    </row>
    <row r="222" spans="1:18" ht="21.75" hidden="1" customHeight="1" outlineLevel="1">
      <c r="A222" s="522"/>
      <c r="B222" s="219" t="s">
        <v>271</v>
      </c>
      <c r="C222" s="205"/>
      <c r="D222" s="209"/>
      <c r="E222" s="247"/>
      <c r="F222" s="307"/>
      <c r="G222" s="307"/>
      <c r="H222" s="320">
        <f t="shared" si="58"/>
        <v>0</v>
      </c>
      <c r="I222" s="476"/>
      <c r="J222" s="523"/>
      <c r="K222" s="219" t="s">
        <v>271</v>
      </c>
      <c r="L222" s="205"/>
      <c r="M222" s="209"/>
      <c r="N222" s="247"/>
      <c r="O222" s="307"/>
      <c r="P222" s="307"/>
      <c r="Q222" s="320">
        <f t="shared" si="59"/>
        <v>0</v>
      </c>
      <c r="R222" s="476"/>
    </row>
    <row r="223" spans="1:18" ht="21.75" hidden="1" customHeight="1" outlineLevel="1">
      <c r="A223" s="522"/>
      <c r="B223" s="219" t="s">
        <v>274</v>
      </c>
      <c r="C223" s="304"/>
      <c r="D223" s="209"/>
      <c r="E223" s="247"/>
      <c r="F223" s="307"/>
      <c r="G223" s="307"/>
      <c r="H223" s="320">
        <f t="shared" si="58"/>
        <v>0</v>
      </c>
      <c r="I223" s="476"/>
      <c r="J223" s="523"/>
      <c r="K223" s="219" t="s">
        <v>274</v>
      </c>
      <c r="L223" s="304"/>
      <c r="M223" s="209"/>
      <c r="N223" s="247"/>
      <c r="O223" s="307"/>
      <c r="P223" s="307"/>
      <c r="Q223" s="320">
        <f t="shared" si="59"/>
        <v>0</v>
      </c>
      <c r="R223" s="476"/>
    </row>
    <row r="224" spans="1:18" ht="21.75" hidden="1" customHeight="1" outlineLevel="1">
      <c r="A224" s="522"/>
      <c r="B224" s="308" t="s">
        <v>4</v>
      </c>
      <c r="C224" s="309"/>
      <c r="D224" s="310"/>
      <c r="E224" s="311"/>
      <c r="F224" s="312"/>
      <c r="G224" s="312"/>
      <c r="H224" s="310">
        <f>SUBTOTAL(9,H219:H223)</f>
        <v>0</v>
      </c>
      <c r="I224" s="475"/>
      <c r="J224" s="523"/>
      <c r="K224" s="308" t="s">
        <v>4</v>
      </c>
      <c r="L224" s="309"/>
      <c r="M224" s="310"/>
      <c r="N224" s="311"/>
      <c r="O224" s="312"/>
      <c r="P224" s="312"/>
      <c r="Q224" s="310">
        <f>SUBTOTAL(9,Q219:Q223)</f>
        <v>0</v>
      </c>
      <c r="R224" s="475"/>
    </row>
    <row r="225" spans="1:18" ht="33.75" hidden="1" customHeight="1" outlineLevel="1">
      <c r="A225" s="522" t="s">
        <v>248</v>
      </c>
      <c r="B225" s="304" t="s">
        <v>213</v>
      </c>
      <c r="C225" s="303"/>
      <c r="D225" s="209"/>
      <c r="E225" s="210"/>
      <c r="F225" s="307"/>
      <c r="G225" s="307"/>
      <c r="H225" s="209"/>
      <c r="I225" s="475"/>
      <c r="J225" s="523" t="s">
        <v>248</v>
      </c>
      <c r="K225" s="304" t="s">
        <v>213</v>
      </c>
      <c r="L225" s="303"/>
      <c r="M225" s="209"/>
      <c r="N225" s="210"/>
      <c r="O225" s="307"/>
      <c r="P225" s="307"/>
      <c r="Q225" s="209"/>
      <c r="R225" s="475"/>
    </row>
    <row r="226" spans="1:18" ht="21.75" hidden="1" customHeight="1" outlineLevel="1">
      <c r="A226" s="522"/>
      <c r="B226" s="219" t="s">
        <v>208</v>
      </c>
      <c r="C226" s="205"/>
      <c r="D226" s="209"/>
      <c r="E226" s="247"/>
      <c r="F226" s="307"/>
      <c r="G226" s="307"/>
      <c r="H226" s="320">
        <f>ROUND(D226*E226*G226,0)</f>
        <v>0</v>
      </c>
      <c r="I226" s="476"/>
      <c r="J226" s="523"/>
      <c r="K226" s="219" t="s">
        <v>208</v>
      </c>
      <c r="L226" s="205"/>
      <c r="M226" s="209"/>
      <c r="N226" s="247"/>
      <c r="O226" s="307"/>
      <c r="P226" s="307"/>
      <c r="Q226" s="320">
        <f>ROUND(M226*N226*P226,0)</f>
        <v>0</v>
      </c>
      <c r="R226" s="476"/>
    </row>
    <row r="227" spans="1:18" ht="21.75" hidden="1" customHeight="1" outlineLevel="1">
      <c r="A227" s="522"/>
      <c r="B227" s="219" t="s">
        <v>209</v>
      </c>
      <c r="C227" s="205"/>
      <c r="D227" s="209"/>
      <c r="E227" s="247"/>
      <c r="F227" s="307"/>
      <c r="G227" s="307"/>
      <c r="H227" s="320">
        <f>ROUND(D227*E227*F227*G227,0)</f>
        <v>0</v>
      </c>
      <c r="I227" s="476"/>
      <c r="J227" s="523"/>
      <c r="K227" s="219" t="s">
        <v>209</v>
      </c>
      <c r="L227" s="205"/>
      <c r="M227" s="209"/>
      <c r="N227" s="247"/>
      <c r="O227" s="307"/>
      <c r="P227" s="307"/>
      <c r="Q227" s="320">
        <f>ROUND(M227*N227*O227*P227,0)</f>
        <v>0</v>
      </c>
      <c r="R227" s="476"/>
    </row>
    <row r="228" spans="1:18" ht="21.75" hidden="1" customHeight="1" outlineLevel="1">
      <c r="A228" s="522"/>
      <c r="B228" s="219" t="s">
        <v>270</v>
      </c>
      <c r="C228" s="205"/>
      <c r="D228" s="209"/>
      <c r="E228" s="247"/>
      <c r="F228" s="307"/>
      <c r="G228" s="307"/>
      <c r="H228" s="320">
        <f t="shared" ref="H228:H230" si="60">ROUND(D228*E228*F228*G228,0)</f>
        <v>0</v>
      </c>
      <c r="I228" s="476"/>
      <c r="J228" s="523"/>
      <c r="K228" s="219" t="s">
        <v>270</v>
      </c>
      <c r="L228" s="205"/>
      <c r="M228" s="209"/>
      <c r="N228" s="247"/>
      <c r="O228" s="307"/>
      <c r="P228" s="307"/>
      <c r="Q228" s="320">
        <f t="shared" ref="Q228:Q230" si="61">ROUND(M228*N228*O228*P228,0)</f>
        <v>0</v>
      </c>
      <c r="R228" s="476"/>
    </row>
    <row r="229" spans="1:18" ht="21.75" hidden="1" customHeight="1" outlineLevel="1">
      <c r="A229" s="522"/>
      <c r="B229" s="219" t="s">
        <v>271</v>
      </c>
      <c r="C229" s="205"/>
      <c r="D229" s="209"/>
      <c r="E229" s="247"/>
      <c r="F229" s="307"/>
      <c r="G229" s="307"/>
      <c r="H229" s="320">
        <f t="shared" si="60"/>
        <v>0</v>
      </c>
      <c r="I229" s="476"/>
      <c r="J229" s="523"/>
      <c r="K229" s="219" t="s">
        <v>271</v>
      </c>
      <c r="L229" s="205"/>
      <c r="M229" s="209"/>
      <c r="N229" s="247"/>
      <c r="O229" s="307"/>
      <c r="P229" s="307"/>
      <c r="Q229" s="320">
        <f t="shared" si="61"/>
        <v>0</v>
      </c>
      <c r="R229" s="476"/>
    </row>
    <row r="230" spans="1:18" ht="21.75" hidden="1" customHeight="1" outlineLevel="1">
      <c r="A230" s="522"/>
      <c r="B230" s="219" t="s">
        <v>274</v>
      </c>
      <c r="C230" s="304"/>
      <c r="D230" s="209"/>
      <c r="E230" s="247"/>
      <c r="F230" s="307"/>
      <c r="G230" s="307"/>
      <c r="H230" s="320">
        <f t="shared" si="60"/>
        <v>0</v>
      </c>
      <c r="I230" s="476"/>
      <c r="J230" s="523"/>
      <c r="K230" s="219" t="s">
        <v>274</v>
      </c>
      <c r="L230" s="304"/>
      <c r="M230" s="209"/>
      <c r="N230" s="247"/>
      <c r="O230" s="307"/>
      <c r="P230" s="307"/>
      <c r="Q230" s="320">
        <f t="shared" si="61"/>
        <v>0</v>
      </c>
      <c r="R230" s="476"/>
    </row>
    <row r="231" spans="1:18" ht="21.75" hidden="1" customHeight="1" outlineLevel="1">
      <c r="A231" s="522"/>
      <c r="B231" s="308" t="s">
        <v>4</v>
      </c>
      <c r="C231" s="309"/>
      <c r="D231" s="310"/>
      <c r="E231" s="311"/>
      <c r="F231" s="312"/>
      <c r="G231" s="312"/>
      <c r="H231" s="310">
        <f>SUBTOTAL(9,H226:H230)</f>
        <v>0</v>
      </c>
      <c r="I231" s="475"/>
      <c r="J231" s="523"/>
      <c r="K231" s="308" t="s">
        <v>4</v>
      </c>
      <c r="L231" s="309"/>
      <c r="M231" s="310"/>
      <c r="N231" s="311"/>
      <c r="O231" s="312"/>
      <c r="P231" s="312"/>
      <c r="Q231" s="310">
        <f>SUBTOTAL(9,Q226:Q230)</f>
        <v>0</v>
      </c>
      <c r="R231" s="475"/>
    </row>
    <row r="232" spans="1:18" ht="33.75" hidden="1" customHeight="1" outlineLevel="1">
      <c r="A232" s="522" t="s">
        <v>249</v>
      </c>
      <c r="B232" s="304" t="s">
        <v>213</v>
      </c>
      <c r="C232" s="303"/>
      <c r="D232" s="209"/>
      <c r="E232" s="210"/>
      <c r="F232" s="307"/>
      <c r="G232" s="307"/>
      <c r="H232" s="209"/>
      <c r="I232" s="475"/>
      <c r="J232" s="523" t="s">
        <v>249</v>
      </c>
      <c r="K232" s="304" t="s">
        <v>213</v>
      </c>
      <c r="L232" s="303"/>
      <c r="M232" s="209"/>
      <c r="N232" s="210"/>
      <c r="O232" s="307"/>
      <c r="P232" s="307"/>
      <c r="Q232" s="209"/>
      <c r="R232" s="475"/>
    </row>
    <row r="233" spans="1:18" ht="21.75" hidden="1" customHeight="1" outlineLevel="1">
      <c r="A233" s="522"/>
      <c r="B233" s="219" t="s">
        <v>208</v>
      </c>
      <c r="C233" s="205"/>
      <c r="D233" s="209"/>
      <c r="E233" s="247"/>
      <c r="F233" s="307"/>
      <c r="G233" s="307"/>
      <c r="H233" s="320">
        <f>ROUND(D233*E233*G233,0)</f>
        <v>0</v>
      </c>
      <c r="I233" s="476"/>
      <c r="J233" s="523"/>
      <c r="K233" s="219" t="s">
        <v>208</v>
      </c>
      <c r="L233" s="205"/>
      <c r="M233" s="209"/>
      <c r="N233" s="247"/>
      <c r="O233" s="307"/>
      <c r="P233" s="307"/>
      <c r="Q233" s="320">
        <f>ROUND(M233*N233*P233,0)</f>
        <v>0</v>
      </c>
      <c r="R233" s="476"/>
    </row>
    <row r="234" spans="1:18" ht="21.75" hidden="1" customHeight="1" outlineLevel="1">
      <c r="A234" s="522"/>
      <c r="B234" s="219" t="s">
        <v>209</v>
      </c>
      <c r="C234" s="205"/>
      <c r="D234" s="209"/>
      <c r="E234" s="247"/>
      <c r="F234" s="307"/>
      <c r="G234" s="307"/>
      <c r="H234" s="320">
        <f>ROUND(D234*E234*F234*G234,0)</f>
        <v>0</v>
      </c>
      <c r="I234" s="476"/>
      <c r="J234" s="523"/>
      <c r="K234" s="219" t="s">
        <v>209</v>
      </c>
      <c r="L234" s="205"/>
      <c r="M234" s="209"/>
      <c r="N234" s="247"/>
      <c r="O234" s="307"/>
      <c r="P234" s="307"/>
      <c r="Q234" s="320">
        <f>ROUND(M234*N234*O234*P234,0)</f>
        <v>0</v>
      </c>
      <c r="R234" s="476"/>
    </row>
    <row r="235" spans="1:18" ht="21.75" hidden="1" customHeight="1" outlineLevel="1">
      <c r="A235" s="522"/>
      <c r="B235" s="219" t="s">
        <v>270</v>
      </c>
      <c r="C235" s="205"/>
      <c r="D235" s="209"/>
      <c r="E235" s="247"/>
      <c r="F235" s="307"/>
      <c r="G235" s="307"/>
      <c r="H235" s="320">
        <f t="shared" ref="H235:H237" si="62">ROUND(D235*E235*F235*G235,0)</f>
        <v>0</v>
      </c>
      <c r="I235" s="476"/>
      <c r="J235" s="523"/>
      <c r="K235" s="219" t="s">
        <v>270</v>
      </c>
      <c r="L235" s="205"/>
      <c r="M235" s="209"/>
      <c r="N235" s="247"/>
      <c r="O235" s="307"/>
      <c r="P235" s="307"/>
      <c r="Q235" s="320">
        <f t="shared" ref="Q235:Q237" si="63">ROUND(M235*N235*O235*P235,0)</f>
        <v>0</v>
      </c>
      <c r="R235" s="476"/>
    </row>
    <row r="236" spans="1:18" ht="21.75" hidden="1" customHeight="1" outlineLevel="1">
      <c r="A236" s="522"/>
      <c r="B236" s="219" t="s">
        <v>271</v>
      </c>
      <c r="C236" s="205"/>
      <c r="D236" s="209"/>
      <c r="E236" s="247"/>
      <c r="F236" s="307"/>
      <c r="G236" s="307"/>
      <c r="H236" s="320">
        <f t="shared" si="62"/>
        <v>0</v>
      </c>
      <c r="I236" s="476"/>
      <c r="J236" s="523"/>
      <c r="K236" s="219" t="s">
        <v>271</v>
      </c>
      <c r="L236" s="205"/>
      <c r="M236" s="209"/>
      <c r="N236" s="247"/>
      <c r="O236" s="307"/>
      <c r="P236" s="307"/>
      <c r="Q236" s="320">
        <f t="shared" si="63"/>
        <v>0</v>
      </c>
      <c r="R236" s="476"/>
    </row>
    <row r="237" spans="1:18" ht="21.75" hidden="1" customHeight="1" outlineLevel="1">
      <c r="A237" s="522"/>
      <c r="B237" s="219" t="s">
        <v>274</v>
      </c>
      <c r="C237" s="304"/>
      <c r="D237" s="209"/>
      <c r="E237" s="247"/>
      <c r="F237" s="307"/>
      <c r="G237" s="307"/>
      <c r="H237" s="320">
        <f t="shared" si="62"/>
        <v>0</v>
      </c>
      <c r="I237" s="476"/>
      <c r="J237" s="523"/>
      <c r="K237" s="219" t="s">
        <v>274</v>
      </c>
      <c r="L237" s="304"/>
      <c r="M237" s="209"/>
      <c r="N237" s="247"/>
      <c r="O237" s="307"/>
      <c r="P237" s="307"/>
      <c r="Q237" s="320">
        <f t="shared" si="63"/>
        <v>0</v>
      </c>
      <c r="R237" s="476"/>
    </row>
    <row r="238" spans="1:18" ht="21.75" hidden="1" customHeight="1" outlineLevel="1">
      <c r="A238" s="522"/>
      <c r="B238" s="308" t="s">
        <v>4</v>
      </c>
      <c r="C238" s="309"/>
      <c r="D238" s="310"/>
      <c r="E238" s="311"/>
      <c r="F238" s="312"/>
      <c r="G238" s="312"/>
      <c r="H238" s="310">
        <f>SUBTOTAL(9,H233:H237)</f>
        <v>0</v>
      </c>
      <c r="I238" s="475"/>
      <c r="J238" s="523"/>
      <c r="K238" s="308" t="s">
        <v>4</v>
      </c>
      <c r="L238" s="309"/>
      <c r="M238" s="310"/>
      <c r="N238" s="311"/>
      <c r="O238" s="312"/>
      <c r="P238" s="312"/>
      <c r="Q238" s="310">
        <f>SUBTOTAL(9,Q233:Q237)</f>
        <v>0</v>
      </c>
      <c r="R238" s="475"/>
    </row>
    <row r="239" spans="1:18" ht="33.75" hidden="1" customHeight="1" outlineLevel="1">
      <c r="A239" s="522" t="s">
        <v>250</v>
      </c>
      <c r="B239" s="304" t="s">
        <v>213</v>
      </c>
      <c r="C239" s="303"/>
      <c r="D239" s="209"/>
      <c r="E239" s="210"/>
      <c r="F239" s="307"/>
      <c r="G239" s="307"/>
      <c r="H239" s="209"/>
      <c r="I239" s="475"/>
      <c r="J239" s="523" t="s">
        <v>250</v>
      </c>
      <c r="K239" s="304" t="s">
        <v>213</v>
      </c>
      <c r="L239" s="303"/>
      <c r="M239" s="209"/>
      <c r="N239" s="210"/>
      <c r="O239" s="307"/>
      <c r="P239" s="307"/>
      <c r="Q239" s="209"/>
      <c r="R239" s="475"/>
    </row>
    <row r="240" spans="1:18" ht="21.75" hidden="1" customHeight="1" outlineLevel="1">
      <c r="A240" s="522"/>
      <c r="B240" s="219" t="s">
        <v>208</v>
      </c>
      <c r="C240" s="205"/>
      <c r="D240" s="209"/>
      <c r="E240" s="247"/>
      <c r="F240" s="307"/>
      <c r="G240" s="307"/>
      <c r="H240" s="320">
        <f>ROUND(D240*E240*G240,0)</f>
        <v>0</v>
      </c>
      <c r="I240" s="476"/>
      <c r="J240" s="523"/>
      <c r="K240" s="219" t="s">
        <v>208</v>
      </c>
      <c r="L240" s="205"/>
      <c r="M240" s="209"/>
      <c r="N240" s="247"/>
      <c r="O240" s="307"/>
      <c r="P240" s="307"/>
      <c r="Q240" s="320">
        <f>ROUND(M240*N240*P240,0)</f>
        <v>0</v>
      </c>
      <c r="R240" s="476"/>
    </row>
    <row r="241" spans="1:18" ht="21.75" hidden="1" customHeight="1" outlineLevel="1">
      <c r="A241" s="522"/>
      <c r="B241" s="219" t="s">
        <v>209</v>
      </c>
      <c r="C241" s="205"/>
      <c r="D241" s="209"/>
      <c r="E241" s="247"/>
      <c r="F241" s="307"/>
      <c r="G241" s="307"/>
      <c r="H241" s="320">
        <f>ROUND(D241*E241*F241*G241,0)</f>
        <v>0</v>
      </c>
      <c r="I241" s="476"/>
      <c r="J241" s="523"/>
      <c r="K241" s="219" t="s">
        <v>209</v>
      </c>
      <c r="L241" s="205"/>
      <c r="M241" s="209"/>
      <c r="N241" s="247"/>
      <c r="O241" s="307"/>
      <c r="P241" s="307"/>
      <c r="Q241" s="320">
        <f>ROUND(M241*N241*O241*P241,0)</f>
        <v>0</v>
      </c>
      <c r="R241" s="476"/>
    </row>
    <row r="242" spans="1:18" ht="21.75" hidden="1" customHeight="1" outlineLevel="1">
      <c r="A242" s="522"/>
      <c r="B242" s="219" t="s">
        <v>270</v>
      </c>
      <c r="C242" s="205"/>
      <c r="D242" s="209"/>
      <c r="E242" s="247"/>
      <c r="F242" s="307"/>
      <c r="G242" s="307"/>
      <c r="H242" s="320">
        <f t="shared" ref="H242:H244" si="64">ROUND(D242*E242*F242*G242,0)</f>
        <v>0</v>
      </c>
      <c r="I242" s="476"/>
      <c r="J242" s="523"/>
      <c r="K242" s="219" t="s">
        <v>270</v>
      </c>
      <c r="L242" s="205"/>
      <c r="M242" s="209"/>
      <c r="N242" s="247"/>
      <c r="O242" s="307"/>
      <c r="P242" s="307"/>
      <c r="Q242" s="320">
        <f t="shared" ref="Q242:Q244" si="65">ROUND(M242*N242*O242*P242,0)</f>
        <v>0</v>
      </c>
      <c r="R242" s="476"/>
    </row>
    <row r="243" spans="1:18" ht="21.75" hidden="1" customHeight="1" outlineLevel="1">
      <c r="A243" s="522"/>
      <c r="B243" s="219" t="s">
        <v>271</v>
      </c>
      <c r="C243" s="205"/>
      <c r="D243" s="209"/>
      <c r="E243" s="247"/>
      <c r="F243" s="307"/>
      <c r="G243" s="307"/>
      <c r="H243" s="320">
        <f t="shared" si="64"/>
        <v>0</v>
      </c>
      <c r="I243" s="476"/>
      <c r="J243" s="523"/>
      <c r="K243" s="219" t="s">
        <v>271</v>
      </c>
      <c r="L243" s="205"/>
      <c r="M243" s="209"/>
      <c r="N243" s="247"/>
      <c r="O243" s="307"/>
      <c r="P243" s="307"/>
      <c r="Q243" s="320">
        <f t="shared" si="65"/>
        <v>0</v>
      </c>
      <c r="R243" s="476"/>
    </row>
    <row r="244" spans="1:18" ht="21.75" hidden="1" customHeight="1" outlineLevel="1">
      <c r="A244" s="522"/>
      <c r="B244" s="219" t="s">
        <v>274</v>
      </c>
      <c r="C244" s="304"/>
      <c r="D244" s="209"/>
      <c r="E244" s="247"/>
      <c r="F244" s="307"/>
      <c r="G244" s="307"/>
      <c r="H244" s="320">
        <f t="shared" si="64"/>
        <v>0</v>
      </c>
      <c r="I244" s="476"/>
      <c r="J244" s="523"/>
      <c r="K244" s="219" t="s">
        <v>274</v>
      </c>
      <c r="L244" s="304"/>
      <c r="M244" s="209"/>
      <c r="N244" s="247"/>
      <c r="O244" s="307"/>
      <c r="P244" s="307"/>
      <c r="Q244" s="320">
        <f t="shared" si="65"/>
        <v>0</v>
      </c>
      <c r="R244" s="476"/>
    </row>
    <row r="245" spans="1:18" ht="21.75" hidden="1" customHeight="1" outlineLevel="1">
      <c r="A245" s="522"/>
      <c r="B245" s="308" t="s">
        <v>4</v>
      </c>
      <c r="C245" s="309"/>
      <c r="D245" s="310"/>
      <c r="E245" s="311"/>
      <c r="F245" s="312"/>
      <c r="G245" s="312"/>
      <c r="H245" s="310">
        <f>SUBTOTAL(9,H240:H244)</f>
        <v>0</v>
      </c>
      <c r="I245" s="475"/>
      <c r="J245" s="523"/>
      <c r="K245" s="308" t="s">
        <v>4</v>
      </c>
      <c r="L245" s="309"/>
      <c r="M245" s="310"/>
      <c r="N245" s="311"/>
      <c r="O245" s="312"/>
      <c r="P245" s="312"/>
      <c r="Q245" s="310">
        <f>SUBTOTAL(9,Q240:Q244)</f>
        <v>0</v>
      </c>
      <c r="R245" s="475"/>
    </row>
    <row r="246" spans="1:18" ht="33.75" hidden="1" customHeight="1" outlineLevel="1">
      <c r="A246" s="522" t="s">
        <v>251</v>
      </c>
      <c r="B246" s="304" t="s">
        <v>213</v>
      </c>
      <c r="C246" s="303"/>
      <c r="D246" s="209"/>
      <c r="E246" s="210"/>
      <c r="F246" s="307"/>
      <c r="G246" s="307"/>
      <c r="H246" s="209"/>
      <c r="I246" s="475"/>
      <c r="J246" s="523" t="s">
        <v>251</v>
      </c>
      <c r="K246" s="304" t="s">
        <v>213</v>
      </c>
      <c r="L246" s="303"/>
      <c r="M246" s="209"/>
      <c r="N246" s="210"/>
      <c r="O246" s="307"/>
      <c r="P246" s="307"/>
      <c r="Q246" s="209"/>
      <c r="R246" s="475"/>
    </row>
    <row r="247" spans="1:18" ht="21.75" hidden="1" customHeight="1" outlineLevel="1">
      <c r="A247" s="522"/>
      <c r="B247" s="219" t="s">
        <v>208</v>
      </c>
      <c r="C247" s="205"/>
      <c r="D247" s="209"/>
      <c r="E247" s="247"/>
      <c r="F247" s="307"/>
      <c r="G247" s="307"/>
      <c r="H247" s="320">
        <f>ROUND(D247*E247*G247,0)</f>
        <v>0</v>
      </c>
      <c r="I247" s="476"/>
      <c r="J247" s="523"/>
      <c r="K247" s="219" t="s">
        <v>208</v>
      </c>
      <c r="L247" s="205"/>
      <c r="M247" s="209"/>
      <c r="N247" s="247"/>
      <c r="O247" s="307"/>
      <c r="P247" s="307"/>
      <c r="Q247" s="320">
        <f>ROUND(M247*N247*P247,0)</f>
        <v>0</v>
      </c>
      <c r="R247" s="476"/>
    </row>
    <row r="248" spans="1:18" ht="21.75" hidden="1" customHeight="1" outlineLevel="1">
      <c r="A248" s="522"/>
      <c r="B248" s="219" t="s">
        <v>209</v>
      </c>
      <c r="C248" s="205"/>
      <c r="D248" s="209"/>
      <c r="E248" s="247"/>
      <c r="F248" s="307"/>
      <c r="G248" s="307"/>
      <c r="H248" s="320">
        <f>ROUND(D248*E248*F248*G248,0)</f>
        <v>0</v>
      </c>
      <c r="I248" s="476"/>
      <c r="J248" s="523"/>
      <c r="K248" s="219" t="s">
        <v>209</v>
      </c>
      <c r="L248" s="205"/>
      <c r="M248" s="209"/>
      <c r="N248" s="247"/>
      <c r="O248" s="307"/>
      <c r="P248" s="307"/>
      <c r="Q248" s="320">
        <f>ROUND(M248*N248*O248*P248,0)</f>
        <v>0</v>
      </c>
      <c r="R248" s="476"/>
    </row>
    <row r="249" spans="1:18" ht="21.75" hidden="1" customHeight="1" outlineLevel="1">
      <c r="A249" s="522"/>
      <c r="B249" s="219" t="s">
        <v>270</v>
      </c>
      <c r="C249" s="205"/>
      <c r="D249" s="209"/>
      <c r="E249" s="247"/>
      <c r="F249" s="307"/>
      <c r="G249" s="307"/>
      <c r="H249" s="320">
        <f t="shared" ref="H249:H251" si="66">ROUND(D249*E249*F249*G249,0)</f>
        <v>0</v>
      </c>
      <c r="I249" s="476"/>
      <c r="J249" s="523"/>
      <c r="K249" s="219" t="s">
        <v>270</v>
      </c>
      <c r="L249" s="205"/>
      <c r="M249" s="209"/>
      <c r="N249" s="247"/>
      <c r="O249" s="307"/>
      <c r="P249" s="307"/>
      <c r="Q249" s="320">
        <f t="shared" ref="Q249:Q251" si="67">ROUND(M249*N249*O249*P249,0)</f>
        <v>0</v>
      </c>
      <c r="R249" s="476"/>
    </row>
    <row r="250" spans="1:18" ht="21.75" hidden="1" customHeight="1" outlineLevel="1">
      <c r="A250" s="522"/>
      <c r="B250" s="219" t="s">
        <v>271</v>
      </c>
      <c r="C250" s="205"/>
      <c r="D250" s="209"/>
      <c r="E250" s="247"/>
      <c r="F250" s="307"/>
      <c r="G250" s="307"/>
      <c r="H250" s="320">
        <f t="shared" si="66"/>
        <v>0</v>
      </c>
      <c r="I250" s="476"/>
      <c r="J250" s="523"/>
      <c r="K250" s="219" t="s">
        <v>271</v>
      </c>
      <c r="L250" s="205"/>
      <c r="M250" s="209"/>
      <c r="N250" s="247"/>
      <c r="O250" s="307"/>
      <c r="P250" s="307"/>
      <c r="Q250" s="320">
        <f t="shared" si="67"/>
        <v>0</v>
      </c>
      <c r="R250" s="476"/>
    </row>
    <row r="251" spans="1:18" ht="21.75" hidden="1" customHeight="1" outlineLevel="1">
      <c r="A251" s="522"/>
      <c r="B251" s="219" t="s">
        <v>274</v>
      </c>
      <c r="C251" s="304"/>
      <c r="D251" s="209"/>
      <c r="E251" s="247"/>
      <c r="F251" s="307"/>
      <c r="G251" s="307"/>
      <c r="H251" s="320">
        <f t="shared" si="66"/>
        <v>0</v>
      </c>
      <c r="I251" s="476"/>
      <c r="J251" s="523"/>
      <c r="K251" s="219" t="s">
        <v>274</v>
      </c>
      <c r="L251" s="304"/>
      <c r="M251" s="209"/>
      <c r="N251" s="247"/>
      <c r="O251" s="307"/>
      <c r="P251" s="307"/>
      <c r="Q251" s="320">
        <f t="shared" si="67"/>
        <v>0</v>
      </c>
      <c r="R251" s="476"/>
    </row>
    <row r="252" spans="1:18" ht="21.75" hidden="1" customHeight="1" outlineLevel="1">
      <c r="A252" s="522"/>
      <c r="B252" s="308" t="s">
        <v>4</v>
      </c>
      <c r="C252" s="309"/>
      <c r="D252" s="310"/>
      <c r="E252" s="311"/>
      <c r="F252" s="312"/>
      <c r="G252" s="312"/>
      <c r="H252" s="310">
        <f>SUBTOTAL(9,H247:H251)</f>
        <v>0</v>
      </c>
      <c r="I252" s="475"/>
      <c r="J252" s="523"/>
      <c r="K252" s="308" t="s">
        <v>4</v>
      </c>
      <c r="L252" s="309"/>
      <c r="M252" s="310"/>
      <c r="N252" s="311"/>
      <c r="O252" s="312"/>
      <c r="P252" s="312"/>
      <c r="Q252" s="310">
        <f>SUBTOTAL(9,Q247:Q251)</f>
        <v>0</v>
      </c>
      <c r="R252" s="475"/>
    </row>
    <row r="253" spans="1:18" ht="21.75" hidden="1" customHeight="1" outlineLevel="1">
      <c r="A253" s="522" t="s">
        <v>252</v>
      </c>
      <c r="B253" s="304" t="s">
        <v>213</v>
      </c>
      <c r="C253" s="303"/>
      <c r="D253" s="209"/>
      <c r="E253" s="210"/>
      <c r="F253" s="307"/>
      <c r="G253" s="307"/>
      <c r="H253" s="209"/>
      <c r="I253" s="475"/>
      <c r="J253" s="523" t="s">
        <v>252</v>
      </c>
      <c r="K253" s="304" t="s">
        <v>213</v>
      </c>
      <c r="L253" s="303"/>
      <c r="M253" s="209"/>
      <c r="N253" s="210"/>
      <c r="O253" s="307"/>
      <c r="P253" s="307"/>
      <c r="Q253" s="209"/>
      <c r="R253" s="475"/>
    </row>
    <row r="254" spans="1:18" ht="21.75" hidden="1" customHeight="1" outlineLevel="1">
      <c r="A254" s="522"/>
      <c r="B254" s="219" t="s">
        <v>208</v>
      </c>
      <c r="C254" s="205"/>
      <c r="D254" s="209"/>
      <c r="E254" s="247"/>
      <c r="F254" s="307"/>
      <c r="G254" s="307"/>
      <c r="H254" s="320">
        <f>ROUND(D254*E254*G254,0)</f>
        <v>0</v>
      </c>
      <c r="I254" s="476"/>
      <c r="J254" s="523"/>
      <c r="K254" s="219" t="s">
        <v>208</v>
      </c>
      <c r="L254" s="205"/>
      <c r="M254" s="209"/>
      <c r="N254" s="247"/>
      <c r="O254" s="307"/>
      <c r="P254" s="307"/>
      <c r="Q254" s="320">
        <f>ROUND(M254*N254*P254,0)</f>
        <v>0</v>
      </c>
      <c r="R254" s="476"/>
    </row>
    <row r="255" spans="1:18" ht="21.75" hidden="1" customHeight="1" outlineLevel="1">
      <c r="A255" s="522"/>
      <c r="B255" s="219" t="s">
        <v>209</v>
      </c>
      <c r="C255" s="205"/>
      <c r="D255" s="209"/>
      <c r="E255" s="247"/>
      <c r="F255" s="307"/>
      <c r="G255" s="307"/>
      <c r="H255" s="320">
        <f>ROUND(D255*E255*F255*G255,0)</f>
        <v>0</v>
      </c>
      <c r="I255" s="476"/>
      <c r="J255" s="523"/>
      <c r="K255" s="219" t="s">
        <v>209</v>
      </c>
      <c r="L255" s="205"/>
      <c r="M255" s="209"/>
      <c r="N255" s="247"/>
      <c r="O255" s="307"/>
      <c r="P255" s="307"/>
      <c r="Q255" s="320">
        <f>ROUND(M255*N255*O255*P255,0)</f>
        <v>0</v>
      </c>
      <c r="R255" s="476"/>
    </row>
    <row r="256" spans="1:18" ht="21.75" hidden="1" customHeight="1" outlineLevel="1">
      <c r="A256" s="522"/>
      <c r="B256" s="219" t="s">
        <v>270</v>
      </c>
      <c r="C256" s="205"/>
      <c r="D256" s="209"/>
      <c r="E256" s="247"/>
      <c r="F256" s="307"/>
      <c r="G256" s="307"/>
      <c r="H256" s="320">
        <f t="shared" ref="H256:H258" si="68">ROUND(D256*E256*F256*G256,0)</f>
        <v>0</v>
      </c>
      <c r="I256" s="476"/>
      <c r="J256" s="523"/>
      <c r="K256" s="219" t="s">
        <v>270</v>
      </c>
      <c r="L256" s="205"/>
      <c r="M256" s="209"/>
      <c r="N256" s="247"/>
      <c r="O256" s="307"/>
      <c r="P256" s="307"/>
      <c r="Q256" s="320">
        <f t="shared" ref="Q256:Q258" si="69">ROUND(M256*N256*O256*P256,0)</f>
        <v>0</v>
      </c>
      <c r="R256" s="476"/>
    </row>
    <row r="257" spans="1:18" ht="21.75" hidden="1" customHeight="1" outlineLevel="1">
      <c r="A257" s="522"/>
      <c r="B257" s="219" t="s">
        <v>271</v>
      </c>
      <c r="C257" s="205"/>
      <c r="D257" s="209"/>
      <c r="E257" s="247"/>
      <c r="F257" s="307"/>
      <c r="G257" s="307"/>
      <c r="H257" s="320">
        <f t="shared" si="68"/>
        <v>0</v>
      </c>
      <c r="I257" s="476"/>
      <c r="J257" s="523"/>
      <c r="K257" s="219" t="s">
        <v>271</v>
      </c>
      <c r="L257" s="205"/>
      <c r="M257" s="209"/>
      <c r="N257" s="247"/>
      <c r="O257" s="307"/>
      <c r="P257" s="307"/>
      <c r="Q257" s="320">
        <f t="shared" si="69"/>
        <v>0</v>
      </c>
      <c r="R257" s="476"/>
    </row>
    <row r="258" spans="1:18" ht="21.75" hidden="1" customHeight="1" outlineLevel="1">
      <c r="A258" s="522"/>
      <c r="B258" s="219" t="s">
        <v>274</v>
      </c>
      <c r="C258" s="304"/>
      <c r="D258" s="209"/>
      <c r="E258" s="247"/>
      <c r="F258" s="307"/>
      <c r="G258" s="307"/>
      <c r="H258" s="320">
        <f t="shared" si="68"/>
        <v>0</v>
      </c>
      <c r="I258" s="476"/>
      <c r="J258" s="523"/>
      <c r="K258" s="219" t="s">
        <v>274</v>
      </c>
      <c r="L258" s="304"/>
      <c r="M258" s="209"/>
      <c r="N258" s="247"/>
      <c r="O258" s="307"/>
      <c r="P258" s="307"/>
      <c r="Q258" s="320">
        <f t="shared" si="69"/>
        <v>0</v>
      </c>
      <c r="R258" s="476"/>
    </row>
    <row r="259" spans="1:18" ht="21.75" hidden="1" customHeight="1" outlineLevel="1">
      <c r="A259" s="522"/>
      <c r="B259" s="308" t="s">
        <v>4</v>
      </c>
      <c r="C259" s="309"/>
      <c r="D259" s="310"/>
      <c r="E259" s="311"/>
      <c r="F259" s="312"/>
      <c r="G259" s="312"/>
      <c r="H259" s="310">
        <f>SUBTOTAL(9,H254:H258)</f>
        <v>0</v>
      </c>
      <c r="I259" s="475"/>
      <c r="J259" s="523"/>
      <c r="K259" s="308" t="s">
        <v>4</v>
      </c>
      <c r="L259" s="309"/>
      <c r="M259" s="310"/>
      <c r="N259" s="311"/>
      <c r="O259" s="312"/>
      <c r="P259" s="312"/>
      <c r="Q259" s="310">
        <f>SUBTOTAL(9,Q254:Q258)</f>
        <v>0</v>
      </c>
      <c r="R259" s="475"/>
    </row>
    <row r="260" spans="1:18" ht="33.75" hidden="1" customHeight="1" outlineLevel="1">
      <c r="A260" s="522" t="s">
        <v>253</v>
      </c>
      <c r="B260" s="304" t="s">
        <v>213</v>
      </c>
      <c r="C260" s="303"/>
      <c r="D260" s="209"/>
      <c r="E260" s="210"/>
      <c r="F260" s="307"/>
      <c r="G260" s="307"/>
      <c r="H260" s="209"/>
      <c r="I260" s="475"/>
      <c r="J260" s="523" t="s">
        <v>253</v>
      </c>
      <c r="K260" s="304" t="s">
        <v>213</v>
      </c>
      <c r="L260" s="303"/>
      <c r="M260" s="209"/>
      <c r="N260" s="210"/>
      <c r="O260" s="307"/>
      <c r="P260" s="307"/>
      <c r="Q260" s="209"/>
      <c r="R260" s="475"/>
    </row>
    <row r="261" spans="1:18" ht="21.75" hidden="1" customHeight="1" outlineLevel="1">
      <c r="A261" s="522"/>
      <c r="B261" s="219" t="s">
        <v>208</v>
      </c>
      <c r="C261" s="205"/>
      <c r="D261" s="209"/>
      <c r="E261" s="247"/>
      <c r="F261" s="307"/>
      <c r="G261" s="307"/>
      <c r="H261" s="320">
        <f>ROUND(D261*E261*G261,0)</f>
        <v>0</v>
      </c>
      <c r="I261" s="476"/>
      <c r="J261" s="523"/>
      <c r="K261" s="219" t="s">
        <v>208</v>
      </c>
      <c r="L261" s="205"/>
      <c r="M261" s="209"/>
      <c r="N261" s="247"/>
      <c r="O261" s="307"/>
      <c r="P261" s="307"/>
      <c r="Q261" s="320">
        <f>ROUND(M261*N261*P261,0)</f>
        <v>0</v>
      </c>
      <c r="R261" s="476"/>
    </row>
    <row r="262" spans="1:18" ht="21.75" hidden="1" customHeight="1" outlineLevel="1">
      <c r="A262" s="522"/>
      <c r="B262" s="219" t="s">
        <v>209</v>
      </c>
      <c r="C262" s="205"/>
      <c r="D262" s="209"/>
      <c r="E262" s="247"/>
      <c r="F262" s="307"/>
      <c r="G262" s="307"/>
      <c r="H262" s="320">
        <f>ROUND(D262*E262*F262*G262,0)</f>
        <v>0</v>
      </c>
      <c r="I262" s="476"/>
      <c r="J262" s="523"/>
      <c r="K262" s="219" t="s">
        <v>209</v>
      </c>
      <c r="L262" s="205"/>
      <c r="M262" s="209"/>
      <c r="N262" s="247"/>
      <c r="O262" s="307"/>
      <c r="P262" s="307"/>
      <c r="Q262" s="320">
        <f>ROUND(M262*N262*O262*P262,0)</f>
        <v>0</v>
      </c>
      <c r="R262" s="476"/>
    </row>
    <row r="263" spans="1:18" ht="21.75" hidden="1" customHeight="1" outlineLevel="1">
      <c r="A263" s="522"/>
      <c r="B263" s="219" t="s">
        <v>270</v>
      </c>
      <c r="C263" s="205"/>
      <c r="D263" s="209"/>
      <c r="E263" s="247"/>
      <c r="F263" s="307"/>
      <c r="G263" s="307"/>
      <c r="H263" s="320">
        <f t="shared" ref="H263:H265" si="70">ROUND(D263*E263*F263*G263,0)</f>
        <v>0</v>
      </c>
      <c r="I263" s="476"/>
      <c r="J263" s="523"/>
      <c r="K263" s="219" t="s">
        <v>270</v>
      </c>
      <c r="L263" s="205"/>
      <c r="M263" s="209"/>
      <c r="N263" s="247"/>
      <c r="O263" s="307"/>
      <c r="P263" s="307"/>
      <c r="Q263" s="320">
        <f t="shared" ref="Q263:Q265" si="71">ROUND(M263*N263*O263*P263,0)</f>
        <v>0</v>
      </c>
      <c r="R263" s="476"/>
    </row>
    <row r="264" spans="1:18" ht="21.75" hidden="1" customHeight="1" outlineLevel="1">
      <c r="A264" s="522"/>
      <c r="B264" s="219" t="s">
        <v>271</v>
      </c>
      <c r="C264" s="205"/>
      <c r="D264" s="209"/>
      <c r="E264" s="247"/>
      <c r="F264" s="307"/>
      <c r="G264" s="307"/>
      <c r="H264" s="320">
        <f t="shared" si="70"/>
        <v>0</v>
      </c>
      <c r="I264" s="476"/>
      <c r="J264" s="523"/>
      <c r="K264" s="219" t="s">
        <v>271</v>
      </c>
      <c r="L264" s="205"/>
      <c r="M264" s="209"/>
      <c r="N264" s="247"/>
      <c r="O264" s="307"/>
      <c r="P264" s="307"/>
      <c r="Q264" s="320">
        <f t="shared" si="71"/>
        <v>0</v>
      </c>
      <c r="R264" s="476"/>
    </row>
    <row r="265" spans="1:18" ht="21.75" hidden="1" customHeight="1" outlineLevel="1">
      <c r="A265" s="522"/>
      <c r="B265" s="219" t="s">
        <v>274</v>
      </c>
      <c r="C265" s="304"/>
      <c r="D265" s="209"/>
      <c r="E265" s="247"/>
      <c r="F265" s="307"/>
      <c r="G265" s="307"/>
      <c r="H265" s="320">
        <f t="shared" si="70"/>
        <v>0</v>
      </c>
      <c r="I265" s="476"/>
      <c r="J265" s="523"/>
      <c r="K265" s="219" t="s">
        <v>274</v>
      </c>
      <c r="L265" s="304"/>
      <c r="M265" s="209"/>
      <c r="N265" s="247"/>
      <c r="O265" s="307"/>
      <c r="P265" s="307"/>
      <c r="Q265" s="320">
        <f t="shared" si="71"/>
        <v>0</v>
      </c>
      <c r="R265" s="476"/>
    </row>
    <row r="266" spans="1:18" ht="21.75" hidden="1" customHeight="1" outlineLevel="1">
      <c r="A266" s="522"/>
      <c r="B266" s="308" t="s">
        <v>4</v>
      </c>
      <c r="C266" s="309"/>
      <c r="D266" s="310"/>
      <c r="E266" s="311"/>
      <c r="F266" s="312"/>
      <c r="G266" s="312"/>
      <c r="H266" s="310">
        <f>SUBTOTAL(9,H261:H265)</f>
        <v>0</v>
      </c>
      <c r="I266" s="475"/>
      <c r="J266" s="523"/>
      <c r="K266" s="308" t="s">
        <v>4</v>
      </c>
      <c r="L266" s="309"/>
      <c r="M266" s="310"/>
      <c r="N266" s="311"/>
      <c r="O266" s="312"/>
      <c r="P266" s="312"/>
      <c r="Q266" s="310">
        <f>SUBTOTAL(9,Q261:Q265)</f>
        <v>0</v>
      </c>
      <c r="R266" s="475"/>
    </row>
    <row r="267" spans="1:18" ht="33.75" hidden="1" customHeight="1" outlineLevel="1">
      <c r="A267" s="522" t="s">
        <v>254</v>
      </c>
      <c r="B267" s="304" t="s">
        <v>213</v>
      </c>
      <c r="C267" s="303"/>
      <c r="D267" s="209"/>
      <c r="E267" s="210"/>
      <c r="F267" s="307"/>
      <c r="G267" s="307"/>
      <c r="H267" s="209"/>
      <c r="I267" s="475"/>
      <c r="J267" s="523" t="s">
        <v>254</v>
      </c>
      <c r="K267" s="304" t="s">
        <v>213</v>
      </c>
      <c r="L267" s="303"/>
      <c r="M267" s="209"/>
      <c r="N267" s="210"/>
      <c r="O267" s="307"/>
      <c r="P267" s="307"/>
      <c r="Q267" s="209"/>
      <c r="R267" s="475"/>
    </row>
    <row r="268" spans="1:18" ht="21.75" hidden="1" customHeight="1" outlineLevel="1">
      <c r="A268" s="522"/>
      <c r="B268" s="219" t="s">
        <v>208</v>
      </c>
      <c r="C268" s="205"/>
      <c r="D268" s="209"/>
      <c r="E268" s="247"/>
      <c r="F268" s="307"/>
      <c r="G268" s="307"/>
      <c r="H268" s="320">
        <f>ROUND(D268*E268*G268,0)</f>
        <v>0</v>
      </c>
      <c r="I268" s="476"/>
      <c r="J268" s="523"/>
      <c r="K268" s="219" t="s">
        <v>208</v>
      </c>
      <c r="L268" s="205"/>
      <c r="M268" s="209"/>
      <c r="N268" s="247"/>
      <c r="O268" s="307"/>
      <c r="P268" s="307"/>
      <c r="Q268" s="320">
        <f>ROUND(M268*N268*P268,0)</f>
        <v>0</v>
      </c>
      <c r="R268" s="476"/>
    </row>
    <row r="269" spans="1:18" ht="21.75" hidden="1" customHeight="1" outlineLevel="1">
      <c r="A269" s="522"/>
      <c r="B269" s="219" t="s">
        <v>209</v>
      </c>
      <c r="C269" s="205"/>
      <c r="D269" s="209"/>
      <c r="E269" s="247"/>
      <c r="F269" s="307"/>
      <c r="G269" s="307"/>
      <c r="H269" s="320">
        <f>ROUND(D269*E269*F269*G269,0)</f>
        <v>0</v>
      </c>
      <c r="I269" s="476"/>
      <c r="J269" s="523"/>
      <c r="K269" s="219" t="s">
        <v>209</v>
      </c>
      <c r="L269" s="205"/>
      <c r="M269" s="209"/>
      <c r="N269" s="247"/>
      <c r="O269" s="307"/>
      <c r="P269" s="307"/>
      <c r="Q269" s="320">
        <f>ROUND(M269*N269*O269*P269,0)</f>
        <v>0</v>
      </c>
      <c r="R269" s="476"/>
    </row>
    <row r="270" spans="1:18" ht="21.75" hidden="1" customHeight="1" outlineLevel="1">
      <c r="A270" s="522"/>
      <c r="B270" s="219" t="s">
        <v>270</v>
      </c>
      <c r="C270" s="205"/>
      <c r="D270" s="209"/>
      <c r="E270" s="247"/>
      <c r="F270" s="307"/>
      <c r="G270" s="307"/>
      <c r="H270" s="320">
        <f t="shared" ref="H270:H272" si="72">ROUND(D270*E270*F270*G270,0)</f>
        <v>0</v>
      </c>
      <c r="I270" s="476"/>
      <c r="J270" s="523"/>
      <c r="K270" s="219" t="s">
        <v>270</v>
      </c>
      <c r="L270" s="205"/>
      <c r="M270" s="209"/>
      <c r="N270" s="247"/>
      <c r="O270" s="307"/>
      <c r="P270" s="307"/>
      <c r="Q270" s="320">
        <f t="shared" ref="Q270:Q272" si="73">ROUND(M270*N270*O270*P270,0)</f>
        <v>0</v>
      </c>
      <c r="R270" s="476"/>
    </row>
    <row r="271" spans="1:18" ht="21.75" hidden="1" customHeight="1" outlineLevel="1">
      <c r="A271" s="522"/>
      <c r="B271" s="219" t="s">
        <v>271</v>
      </c>
      <c r="C271" s="205"/>
      <c r="D271" s="209"/>
      <c r="E271" s="247"/>
      <c r="F271" s="307"/>
      <c r="G271" s="307"/>
      <c r="H271" s="320">
        <f t="shared" si="72"/>
        <v>0</v>
      </c>
      <c r="I271" s="476"/>
      <c r="J271" s="523"/>
      <c r="K271" s="219" t="s">
        <v>271</v>
      </c>
      <c r="L271" s="205"/>
      <c r="M271" s="209"/>
      <c r="N271" s="247"/>
      <c r="O271" s="307"/>
      <c r="P271" s="307"/>
      <c r="Q271" s="320">
        <f t="shared" si="73"/>
        <v>0</v>
      </c>
      <c r="R271" s="476"/>
    </row>
    <row r="272" spans="1:18" ht="21.75" hidden="1" customHeight="1" outlineLevel="1">
      <c r="A272" s="522"/>
      <c r="B272" s="219" t="s">
        <v>274</v>
      </c>
      <c r="C272" s="304"/>
      <c r="D272" s="209"/>
      <c r="E272" s="247"/>
      <c r="F272" s="307"/>
      <c r="G272" s="307"/>
      <c r="H272" s="320">
        <f t="shared" si="72"/>
        <v>0</v>
      </c>
      <c r="I272" s="476"/>
      <c r="J272" s="523"/>
      <c r="K272" s="219" t="s">
        <v>274</v>
      </c>
      <c r="L272" s="304"/>
      <c r="M272" s="209"/>
      <c r="N272" s="247"/>
      <c r="O272" s="307"/>
      <c r="P272" s="307"/>
      <c r="Q272" s="320">
        <f t="shared" si="73"/>
        <v>0</v>
      </c>
      <c r="R272" s="476"/>
    </row>
    <row r="273" spans="1:18" ht="21.75" hidden="1" customHeight="1" outlineLevel="1">
      <c r="A273" s="522"/>
      <c r="B273" s="308" t="s">
        <v>4</v>
      </c>
      <c r="C273" s="309"/>
      <c r="D273" s="310"/>
      <c r="E273" s="311"/>
      <c r="F273" s="312"/>
      <c r="G273" s="312"/>
      <c r="H273" s="310">
        <f>SUBTOTAL(9,H268:H272)</f>
        <v>0</v>
      </c>
      <c r="I273" s="475"/>
      <c r="J273" s="523"/>
      <c r="K273" s="308" t="s">
        <v>4</v>
      </c>
      <c r="L273" s="309"/>
      <c r="M273" s="310"/>
      <c r="N273" s="311"/>
      <c r="O273" s="312"/>
      <c r="P273" s="312"/>
      <c r="Q273" s="310">
        <f>SUBTOTAL(9,Q268:Q272)</f>
        <v>0</v>
      </c>
      <c r="R273" s="475"/>
    </row>
    <row r="274" spans="1:18" ht="33.75" hidden="1" customHeight="1" outlineLevel="1">
      <c r="A274" s="522" t="s">
        <v>255</v>
      </c>
      <c r="B274" s="304" t="s">
        <v>213</v>
      </c>
      <c r="C274" s="303"/>
      <c r="D274" s="209"/>
      <c r="E274" s="210"/>
      <c r="F274" s="307"/>
      <c r="G274" s="307"/>
      <c r="H274" s="209"/>
      <c r="I274" s="475"/>
      <c r="J274" s="523" t="s">
        <v>255</v>
      </c>
      <c r="K274" s="304" t="s">
        <v>213</v>
      </c>
      <c r="L274" s="303"/>
      <c r="M274" s="209"/>
      <c r="N274" s="210"/>
      <c r="O274" s="307"/>
      <c r="P274" s="307"/>
      <c r="Q274" s="209"/>
      <c r="R274" s="475"/>
    </row>
    <row r="275" spans="1:18" ht="21.75" hidden="1" customHeight="1" outlineLevel="1">
      <c r="A275" s="522"/>
      <c r="B275" s="219" t="s">
        <v>208</v>
      </c>
      <c r="C275" s="205"/>
      <c r="D275" s="209"/>
      <c r="E275" s="247"/>
      <c r="F275" s="307"/>
      <c r="G275" s="307"/>
      <c r="H275" s="320">
        <f>ROUND(D275*E275*G275,0)</f>
        <v>0</v>
      </c>
      <c r="I275" s="476"/>
      <c r="J275" s="523"/>
      <c r="K275" s="219" t="s">
        <v>208</v>
      </c>
      <c r="L275" s="205"/>
      <c r="M275" s="209"/>
      <c r="N275" s="247"/>
      <c r="O275" s="307"/>
      <c r="P275" s="307"/>
      <c r="Q275" s="320">
        <f>ROUND(M275*N275*P275,0)</f>
        <v>0</v>
      </c>
      <c r="R275" s="476"/>
    </row>
    <row r="276" spans="1:18" ht="21.75" hidden="1" customHeight="1" outlineLevel="1">
      <c r="A276" s="522"/>
      <c r="B276" s="219" t="s">
        <v>209</v>
      </c>
      <c r="C276" s="205"/>
      <c r="D276" s="209"/>
      <c r="E276" s="247"/>
      <c r="F276" s="307"/>
      <c r="G276" s="307"/>
      <c r="H276" s="320">
        <f>ROUND(D276*E276*F276*G276,0)</f>
        <v>0</v>
      </c>
      <c r="I276" s="476"/>
      <c r="J276" s="523"/>
      <c r="K276" s="219" t="s">
        <v>209</v>
      </c>
      <c r="L276" s="205"/>
      <c r="M276" s="209"/>
      <c r="N276" s="247"/>
      <c r="O276" s="307"/>
      <c r="P276" s="307"/>
      <c r="Q276" s="320">
        <f>ROUND(M276*N276*O276*P276,0)</f>
        <v>0</v>
      </c>
      <c r="R276" s="476"/>
    </row>
    <row r="277" spans="1:18" ht="21.75" hidden="1" customHeight="1" outlineLevel="1">
      <c r="A277" s="522"/>
      <c r="B277" s="219" t="s">
        <v>270</v>
      </c>
      <c r="C277" s="205"/>
      <c r="D277" s="209"/>
      <c r="E277" s="247"/>
      <c r="F277" s="307"/>
      <c r="G277" s="307"/>
      <c r="H277" s="320">
        <f t="shared" ref="H277:H279" si="74">ROUND(D277*E277*F277*G277,0)</f>
        <v>0</v>
      </c>
      <c r="I277" s="476"/>
      <c r="J277" s="523"/>
      <c r="K277" s="219" t="s">
        <v>270</v>
      </c>
      <c r="L277" s="205"/>
      <c r="M277" s="209"/>
      <c r="N277" s="247"/>
      <c r="O277" s="307"/>
      <c r="P277" s="307"/>
      <c r="Q277" s="320">
        <f t="shared" ref="Q277:Q279" si="75">ROUND(M277*N277*O277*P277,0)</f>
        <v>0</v>
      </c>
      <c r="R277" s="476"/>
    </row>
    <row r="278" spans="1:18" ht="21.75" hidden="1" customHeight="1" outlineLevel="1">
      <c r="A278" s="522"/>
      <c r="B278" s="219" t="s">
        <v>271</v>
      </c>
      <c r="C278" s="205"/>
      <c r="D278" s="209"/>
      <c r="E278" s="247"/>
      <c r="F278" s="307"/>
      <c r="G278" s="307"/>
      <c r="H278" s="320">
        <f t="shared" si="74"/>
        <v>0</v>
      </c>
      <c r="I278" s="476"/>
      <c r="J278" s="523"/>
      <c r="K278" s="219" t="s">
        <v>271</v>
      </c>
      <c r="L278" s="205"/>
      <c r="M278" s="209"/>
      <c r="N278" s="247"/>
      <c r="O278" s="307"/>
      <c r="P278" s="307"/>
      <c r="Q278" s="320">
        <f t="shared" si="75"/>
        <v>0</v>
      </c>
      <c r="R278" s="476"/>
    </row>
    <row r="279" spans="1:18" ht="21.75" hidden="1" customHeight="1" outlineLevel="1">
      <c r="A279" s="522"/>
      <c r="B279" s="219" t="s">
        <v>274</v>
      </c>
      <c r="C279" s="304"/>
      <c r="D279" s="209"/>
      <c r="E279" s="247"/>
      <c r="F279" s="307"/>
      <c r="G279" s="307"/>
      <c r="H279" s="320">
        <f t="shared" si="74"/>
        <v>0</v>
      </c>
      <c r="I279" s="476"/>
      <c r="J279" s="523"/>
      <c r="K279" s="219" t="s">
        <v>274</v>
      </c>
      <c r="L279" s="304"/>
      <c r="M279" s="209"/>
      <c r="N279" s="247"/>
      <c r="O279" s="307"/>
      <c r="P279" s="307"/>
      <c r="Q279" s="320">
        <f t="shared" si="75"/>
        <v>0</v>
      </c>
      <c r="R279" s="476"/>
    </row>
    <row r="280" spans="1:18" ht="21.75" hidden="1" customHeight="1" outlineLevel="1">
      <c r="A280" s="522"/>
      <c r="B280" s="219" t="s">
        <v>4</v>
      </c>
      <c r="C280" s="205"/>
      <c r="D280" s="209"/>
      <c r="E280" s="247"/>
      <c r="F280" s="307"/>
      <c r="G280" s="307"/>
      <c r="H280" s="209">
        <f>SUBTOTAL(9,H275:H279)</f>
        <v>0</v>
      </c>
      <c r="I280" s="475"/>
      <c r="J280" s="523"/>
      <c r="K280" s="219" t="s">
        <v>4</v>
      </c>
      <c r="L280" s="205"/>
      <c r="M280" s="209"/>
      <c r="N280" s="247"/>
      <c r="O280" s="307"/>
      <c r="P280" s="307"/>
      <c r="Q280" s="209">
        <f>SUBTOTAL(9,Q275:Q279)</f>
        <v>0</v>
      </c>
      <c r="R280" s="475"/>
    </row>
    <row r="281" spans="1:18" ht="33.75" hidden="1" customHeight="1" outlineLevel="1">
      <c r="A281" s="522" t="s">
        <v>256</v>
      </c>
      <c r="B281" s="304" t="s">
        <v>213</v>
      </c>
      <c r="C281" s="303"/>
      <c r="D281" s="209"/>
      <c r="E281" s="210"/>
      <c r="F281" s="307"/>
      <c r="G281" s="307"/>
      <c r="H281" s="209"/>
      <c r="I281" s="475"/>
      <c r="J281" s="523" t="s">
        <v>256</v>
      </c>
      <c r="K281" s="304" t="s">
        <v>213</v>
      </c>
      <c r="L281" s="303"/>
      <c r="M281" s="209"/>
      <c r="N281" s="210"/>
      <c r="O281" s="307"/>
      <c r="P281" s="307"/>
      <c r="Q281" s="209"/>
      <c r="R281" s="475"/>
    </row>
    <row r="282" spans="1:18" ht="21.75" hidden="1" customHeight="1" outlineLevel="1">
      <c r="A282" s="522"/>
      <c r="B282" s="219" t="s">
        <v>208</v>
      </c>
      <c r="C282" s="205"/>
      <c r="D282" s="209"/>
      <c r="E282" s="247"/>
      <c r="F282" s="307"/>
      <c r="G282" s="307"/>
      <c r="H282" s="320">
        <f>ROUND(D282*E282*G282,0)</f>
        <v>0</v>
      </c>
      <c r="I282" s="476"/>
      <c r="J282" s="523"/>
      <c r="K282" s="219" t="s">
        <v>208</v>
      </c>
      <c r="L282" s="205"/>
      <c r="M282" s="209"/>
      <c r="N282" s="247"/>
      <c r="O282" s="307"/>
      <c r="P282" s="307"/>
      <c r="Q282" s="320">
        <f>ROUND(M282*N282*P282,0)</f>
        <v>0</v>
      </c>
      <c r="R282" s="476"/>
    </row>
    <row r="283" spans="1:18" ht="21.75" hidden="1" customHeight="1" outlineLevel="1">
      <c r="A283" s="522"/>
      <c r="B283" s="219" t="s">
        <v>209</v>
      </c>
      <c r="C283" s="205"/>
      <c r="D283" s="209"/>
      <c r="E283" s="247"/>
      <c r="F283" s="307"/>
      <c r="G283" s="307"/>
      <c r="H283" s="320">
        <f>ROUND(D283*E283*F283*G283,0)</f>
        <v>0</v>
      </c>
      <c r="I283" s="476"/>
      <c r="J283" s="523"/>
      <c r="K283" s="219" t="s">
        <v>209</v>
      </c>
      <c r="L283" s="205"/>
      <c r="M283" s="209"/>
      <c r="N283" s="247"/>
      <c r="O283" s="307"/>
      <c r="P283" s="307"/>
      <c r="Q283" s="320">
        <f>ROUND(M283*N283*O283*P283,0)</f>
        <v>0</v>
      </c>
      <c r="R283" s="476"/>
    </row>
    <row r="284" spans="1:18" ht="21.75" hidden="1" customHeight="1" outlineLevel="1">
      <c r="A284" s="522"/>
      <c r="B284" s="219" t="s">
        <v>270</v>
      </c>
      <c r="C284" s="205"/>
      <c r="D284" s="209"/>
      <c r="E284" s="247"/>
      <c r="F284" s="307"/>
      <c r="G284" s="307"/>
      <c r="H284" s="320">
        <f t="shared" ref="H284:H286" si="76">ROUND(D284*E284*F284*G284,0)</f>
        <v>0</v>
      </c>
      <c r="I284" s="476"/>
      <c r="J284" s="523"/>
      <c r="K284" s="219" t="s">
        <v>270</v>
      </c>
      <c r="L284" s="205"/>
      <c r="M284" s="209"/>
      <c r="N284" s="247"/>
      <c r="O284" s="307"/>
      <c r="P284" s="307"/>
      <c r="Q284" s="320">
        <f t="shared" ref="Q284:Q286" si="77">ROUND(M284*N284*O284*P284,0)</f>
        <v>0</v>
      </c>
      <c r="R284" s="476"/>
    </row>
    <row r="285" spans="1:18" ht="21.75" hidden="1" customHeight="1" outlineLevel="1">
      <c r="A285" s="522"/>
      <c r="B285" s="219" t="s">
        <v>271</v>
      </c>
      <c r="C285" s="205"/>
      <c r="D285" s="209"/>
      <c r="E285" s="247"/>
      <c r="F285" s="307"/>
      <c r="G285" s="307"/>
      <c r="H285" s="320">
        <f t="shared" si="76"/>
        <v>0</v>
      </c>
      <c r="I285" s="476"/>
      <c r="J285" s="523"/>
      <c r="K285" s="219" t="s">
        <v>271</v>
      </c>
      <c r="L285" s="205"/>
      <c r="M285" s="209"/>
      <c r="N285" s="247"/>
      <c r="O285" s="307"/>
      <c r="P285" s="307"/>
      <c r="Q285" s="320">
        <f t="shared" si="77"/>
        <v>0</v>
      </c>
      <c r="R285" s="476"/>
    </row>
    <row r="286" spans="1:18" ht="21.75" hidden="1" customHeight="1" outlineLevel="1">
      <c r="A286" s="522"/>
      <c r="B286" s="219" t="s">
        <v>274</v>
      </c>
      <c r="C286" s="304"/>
      <c r="D286" s="209"/>
      <c r="E286" s="247"/>
      <c r="F286" s="307"/>
      <c r="G286" s="307"/>
      <c r="H286" s="320">
        <f t="shared" si="76"/>
        <v>0</v>
      </c>
      <c r="I286" s="476"/>
      <c r="J286" s="523"/>
      <c r="K286" s="219" t="s">
        <v>274</v>
      </c>
      <c r="L286" s="304"/>
      <c r="M286" s="209"/>
      <c r="N286" s="247"/>
      <c r="O286" s="307"/>
      <c r="P286" s="307"/>
      <c r="Q286" s="320">
        <f t="shared" si="77"/>
        <v>0</v>
      </c>
      <c r="R286" s="476"/>
    </row>
    <row r="287" spans="1:18" ht="21.75" hidden="1" customHeight="1" outlineLevel="1">
      <c r="A287" s="522"/>
      <c r="B287" s="308" t="s">
        <v>4</v>
      </c>
      <c r="C287" s="309"/>
      <c r="D287" s="310"/>
      <c r="E287" s="311"/>
      <c r="F287" s="312"/>
      <c r="G287" s="312"/>
      <c r="H287" s="310">
        <f>SUBTOTAL(9,H282:H286)</f>
        <v>0</v>
      </c>
      <c r="I287" s="475"/>
      <c r="J287" s="523"/>
      <c r="K287" s="308" t="s">
        <v>4</v>
      </c>
      <c r="L287" s="309"/>
      <c r="M287" s="310"/>
      <c r="N287" s="311"/>
      <c r="O287" s="312"/>
      <c r="P287" s="312"/>
      <c r="Q287" s="310">
        <f>SUBTOTAL(9,Q282:Q286)</f>
        <v>0</v>
      </c>
      <c r="R287" s="475"/>
    </row>
    <row r="288" spans="1:18" ht="33.75" hidden="1" customHeight="1" outlineLevel="1">
      <c r="A288" s="522" t="s">
        <v>257</v>
      </c>
      <c r="B288" s="304" t="s">
        <v>213</v>
      </c>
      <c r="C288" s="303"/>
      <c r="D288" s="209"/>
      <c r="E288" s="210"/>
      <c r="F288" s="307"/>
      <c r="G288" s="307"/>
      <c r="H288" s="209"/>
      <c r="I288" s="475"/>
      <c r="J288" s="523" t="s">
        <v>257</v>
      </c>
      <c r="K288" s="304" t="s">
        <v>213</v>
      </c>
      <c r="L288" s="303"/>
      <c r="M288" s="209"/>
      <c r="N288" s="210"/>
      <c r="O288" s="307"/>
      <c r="P288" s="307"/>
      <c r="Q288" s="209"/>
      <c r="R288" s="475"/>
    </row>
    <row r="289" spans="1:18" ht="21.75" hidden="1" customHeight="1" outlineLevel="1">
      <c r="A289" s="522"/>
      <c r="B289" s="219" t="s">
        <v>208</v>
      </c>
      <c r="C289" s="205"/>
      <c r="D289" s="209"/>
      <c r="E289" s="247"/>
      <c r="F289" s="307"/>
      <c r="G289" s="307"/>
      <c r="H289" s="320">
        <f>ROUND(D289*E289*G289,0)</f>
        <v>0</v>
      </c>
      <c r="I289" s="476"/>
      <c r="J289" s="523"/>
      <c r="K289" s="219" t="s">
        <v>208</v>
      </c>
      <c r="L289" s="205"/>
      <c r="M289" s="209"/>
      <c r="N289" s="247"/>
      <c r="O289" s="307"/>
      <c r="P289" s="307"/>
      <c r="Q289" s="320">
        <f>ROUND(M289*N289*P289,0)</f>
        <v>0</v>
      </c>
      <c r="R289" s="476"/>
    </row>
    <row r="290" spans="1:18" ht="21.75" hidden="1" customHeight="1" outlineLevel="1">
      <c r="A290" s="522"/>
      <c r="B290" s="219" t="s">
        <v>209</v>
      </c>
      <c r="C290" s="205"/>
      <c r="D290" s="209"/>
      <c r="E290" s="247"/>
      <c r="F290" s="307"/>
      <c r="G290" s="307"/>
      <c r="H290" s="320">
        <f>ROUND(D290*E290*F290*G290,0)</f>
        <v>0</v>
      </c>
      <c r="I290" s="476"/>
      <c r="J290" s="523"/>
      <c r="K290" s="219" t="s">
        <v>209</v>
      </c>
      <c r="L290" s="205"/>
      <c r="M290" s="209"/>
      <c r="N290" s="247"/>
      <c r="O290" s="307"/>
      <c r="P290" s="307"/>
      <c r="Q290" s="320">
        <f>ROUND(M290*N290*O290*P290,0)</f>
        <v>0</v>
      </c>
      <c r="R290" s="476"/>
    </row>
    <row r="291" spans="1:18" ht="21.75" hidden="1" customHeight="1" outlineLevel="1">
      <c r="A291" s="522"/>
      <c r="B291" s="219" t="s">
        <v>270</v>
      </c>
      <c r="C291" s="205"/>
      <c r="D291" s="209"/>
      <c r="E291" s="247"/>
      <c r="F291" s="307"/>
      <c r="G291" s="307"/>
      <c r="H291" s="320">
        <f t="shared" ref="H291:H293" si="78">ROUND(D291*E291*F291*G291,0)</f>
        <v>0</v>
      </c>
      <c r="I291" s="476"/>
      <c r="J291" s="523"/>
      <c r="K291" s="219" t="s">
        <v>270</v>
      </c>
      <c r="L291" s="205"/>
      <c r="M291" s="209"/>
      <c r="N291" s="247"/>
      <c r="O291" s="307"/>
      <c r="P291" s="307"/>
      <c r="Q291" s="320">
        <f t="shared" ref="Q291:Q293" si="79">ROUND(M291*N291*O291*P291,0)</f>
        <v>0</v>
      </c>
      <c r="R291" s="476"/>
    </row>
    <row r="292" spans="1:18" ht="21.75" hidden="1" customHeight="1" outlineLevel="1">
      <c r="A292" s="522"/>
      <c r="B292" s="219" t="s">
        <v>271</v>
      </c>
      <c r="C292" s="205"/>
      <c r="D292" s="209"/>
      <c r="E292" s="247"/>
      <c r="F292" s="307"/>
      <c r="G292" s="307"/>
      <c r="H292" s="320">
        <f t="shared" si="78"/>
        <v>0</v>
      </c>
      <c r="I292" s="476"/>
      <c r="J292" s="523"/>
      <c r="K292" s="219" t="s">
        <v>271</v>
      </c>
      <c r="L292" s="205"/>
      <c r="M292" s="209"/>
      <c r="N292" s="247"/>
      <c r="O292" s="307"/>
      <c r="P292" s="307"/>
      <c r="Q292" s="320">
        <f t="shared" si="79"/>
        <v>0</v>
      </c>
      <c r="R292" s="476"/>
    </row>
    <row r="293" spans="1:18" ht="21.75" hidden="1" customHeight="1" outlineLevel="1">
      <c r="A293" s="522"/>
      <c r="B293" s="219" t="s">
        <v>274</v>
      </c>
      <c r="C293" s="304"/>
      <c r="D293" s="209"/>
      <c r="E293" s="247"/>
      <c r="F293" s="307"/>
      <c r="G293" s="307"/>
      <c r="H293" s="320">
        <f t="shared" si="78"/>
        <v>0</v>
      </c>
      <c r="I293" s="476"/>
      <c r="J293" s="523"/>
      <c r="K293" s="219" t="s">
        <v>274</v>
      </c>
      <c r="L293" s="304"/>
      <c r="M293" s="209"/>
      <c r="N293" s="247"/>
      <c r="O293" s="307"/>
      <c r="P293" s="307"/>
      <c r="Q293" s="320">
        <f t="shared" si="79"/>
        <v>0</v>
      </c>
      <c r="R293" s="476"/>
    </row>
    <row r="294" spans="1:18" ht="21.75" hidden="1" customHeight="1" outlineLevel="1">
      <c r="A294" s="522"/>
      <c r="B294" s="308" t="s">
        <v>4</v>
      </c>
      <c r="C294" s="309"/>
      <c r="D294" s="310"/>
      <c r="E294" s="311"/>
      <c r="F294" s="312"/>
      <c r="G294" s="312"/>
      <c r="H294" s="310">
        <f>SUBTOTAL(9,H289:H293)</f>
        <v>0</v>
      </c>
      <c r="I294" s="475"/>
      <c r="J294" s="523"/>
      <c r="K294" s="308" t="s">
        <v>4</v>
      </c>
      <c r="L294" s="309"/>
      <c r="M294" s="310"/>
      <c r="N294" s="311"/>
      <c r="O294" s="312"/>
      <c r="P294" s="312"/>
      <c r="Q294" s="310">
        <f>SUBTOTAL(9,Q289:Q293)</f>
        <v>0</v>
      </c>
      <c r="R294" s="475"/>
    </row>
    <row r="295" spans="1:18" ht="33.75" hidden="1" customHeight="1" outlineLevel="1">
      <c r="A295" s="522" t="s">
        <v>258</v>
      </c>
      <c r="B295" s="304" t="s">
        <v>213</v>
      </c>
      <c r="C295" s="303"/>
      <c r="D295" s="209"/>
      <c r="E295" s="210"/>
      <c r="F295" s="307"/>
      <c r="G295" s="307"/>
      <c r="H295" s="209"/>
      <c r="I295" s="475"/>
      <c r="J295" s="523" t="s">
        <v>258</v>
      </c>
      <c r="K295" s="304" t="s">
        <v>213</v>
      </c>
      <c r="L295" s="303"/>
      <c r="M295" s="209"/>
      <c r="N295" s="210"/>
      <c r="O295" s="307"/>
      <c r="P295" s="307"/>
      <c r="Q295" s="209"/>
      <c r="R295" s="475"/>
    </row>
    <row r="296" spans="1:18" ht="21.75" hidden="1" customHeight="1" outlineLevel="1">
      <c r="A296" s="522"/>
      <c r="B296" s="219" t="s">
        <v>208</v>
      </c>
      <c r="C296" s="205"/>
      <c r="D296" s="209"/>
      <c r="E296" s="247"/>
      <c r="F296" s="307"/>
      <c r="G296" s="307"/>
      <c r="H296" s="320">
        <f>ROUND(D296*E296*G296,0)</f>
        <v>0</v>
      </c>
      <c r="I296" s="476"/>
      <c r="J296" s="523"/>
      <c r="K296" s="219" t="s">
        <v>208</v>
      </c>
      <c r="L296" s="205"/>
      <c r="M296" s="209"/>
      <c r="N296" s="247"/>
      <c r="O296" s="307"/>
      <c r="P296" s="307"/>
      <c r="Q296" s="320">
        <f>ROUND(M296*N296*P296,0)</f>
        <v>0</v>
      </c>
      <c r="R296" s="476"/>
    </row>
    <row r="297" spans="1:18" ht="21.75" hidden="1" customHeight="1" outlineLevel="1">
      <c r="A297" s="522"/>
      <c r="B297" s="219" t="s">
        <v>209</v>
      </c>
      <c r="C297" s="205"/>
      <c r="D297" s="209"/>
      <c r="E297" s="247"/>
      <c r="F297" s="307"/>
      <c r="G297" s="307"/>
      <c r="H297" s="320">
        <f>ROUND(D297*E297*F297*G297,0)</f>
        <v>0</v>
      </c>
      <c r="I297" s="476"/>
      <c r="J297" s="523"/>
      <c r="K297" s="219" t="s">
        <v>209</v>
      </c>
      <c r="L297" s="205"/>
      <c r="M297" s="209"/>
      <c r="N297" s="247"/>
      <c r="O297" s="307"/>
      <c r="P297" s="307"/>
      <c r="Q297" s="320">
        <f>ROUND(M297*N297*O297*P297,0)</f>
        <v>0</v>
      </c>
      <c r="R297" s="476"/>
    </row>
    <row r="298" spans="1:18" ht="21.75" hidden="1" customHeight="1" outlineLevel="1">
      <c r="A298" s="522"/>
      <c r="B298" s="219" t="s">
        <v>270</v>
      </c>
      <c r="C298" s="205"/>
      <c r="D298" s="209"/>
      <c r="E298" s="247"/>
      <c r="F298" s="307"/>
      <c r="G298" s="307"/>
      <c r="H298" s="320">
        <f t="shared" ref="H298:H300" si="80">ROUND(D298*E298*F298*G298,0)</f>
        <v>0</v>
      </c>
      <c r="I298" s="476"/>
      <c r="J298" s="523"/>
      <c r="K298" s="219" t="s">
        <v>270</v>
      </c>
      <c r="L298" s="205"/>
      <c r="M298" s="209"/>
      <c r="N298" s="247"/>
      <c r="O298" s="307"/>
      <c r="P298" s="307"/>
      <c r="Q298" s="320">
        <f t="shared" ref="Q298:Q300" si="81">ROUND(M298*N298*O298*P298,0)</f>
        <v>0</v>
      </c>
      <c r="R298" s="476"/>
    </row>
    <row r="299" spans="1:18" ht="21.75" hidden="1" customHeight="1" outlineLevel="1">
      <c r="A299" s="522"/>
      <c r="B299" s="219" t="s">
        <v>271</v>
      </c>
      <c r="C299" s="205"/>
      <c r="D299" s="209"/>
      <c r="E299" s="247"/>
      <c r="F299" s="307"/>
      <c r="G299" s="307"/>
      <c r="H299" s="320">
        <f t="shared" si="80"/>
        <v>0</v>
      </c>
      <c r="I299" s="476"/>
      <c r="J299" s="523"/>
      <c r="K299" s="219" t="s">
        <v>271</v>
      </c>
      <c r="L299" s="205"/>
      <c r="M299" s="209"/>
      <c r="N299" s="247"/>
      <c r="O299" s="307"/>
      <c r="P299" s="307"/>
      <c r="Q299" s="320">
        <f t="shared" si="81"/>
        <v>0</v>
      </c>
      <c r="R299" s="476"/>
    </row>
    <row r="300" spans="1:18" ht="21.75" hidden="1" customHeight="1" outlineLevel="1">
      <c r="A300" s="522"/>
      <c r="B300" s="219" t="s">
        <v>274</v>
      </c>
      <c r="C300" s="304"/>
      <c r="D300" s="209"/>
      <c r="E300" s="247"/>
      <c r="F300" s="307"/>
      <c r="G300" s="307"/>
      <c r="H300" s="320">
        <f t="shared" si="80"/>
        <v>0</v>
      </c>
      <c r="I300" s="476"/>
      <c r="J300" s="523"/>
      <c r="K300" s="219" t="s">
        <v>274</v>
      </c>
      <c r="L300" s="304"/>
      <c r="M300" s="209"/>
      <c r="N300" s="247"/>
      <c r="O300" s="307"/>
      <c r="P300" s="307"/>
      <c r="Q300" s="320">
        <f t="shared" si="81"/>
        <v>0</v>
      </c>
      <c r="R300" s="476"/>
    </row>
    <row r="301" spans="1:18" ht="21.75" hidden="1" customHeight="1" outlineLevel="1">
      <c r="A301" s="522"/>
      <c r="B301" s="308" t="s">
        <v>4</v>
      </c>
      <c r="C301" s="309"/>
      <c r="D301" s="310"/>
      <c r="E301" s="311"/>
      <c r="F301" s="312"/>
      <c r="G301" s="312"/>
      <c r="H301" s="310">
        <f>SUBTOTAL(9,H296:H300)</f>
        <v>0</v>
      </c>
      <c r="I301" s="475"/>
      <c r="J301" s="523"/>
      <c r="K301" s="308" t="s">
        <v>4</v>
      </c>
      <c r="L301" s="309"/>
      <c r="M301" s="310"/>
      <c r="N301" s="311"/>
      <c r="O301" s="312"/>
      <c r="P301" s="312"/>
      <c r="Q301" s="310">
        <f>SUBTOTAL(9,Q296:Q300)</f>
        <v>0</v>
      </c>
      <c r="R301" s="475"/>
    </row>
    <row r="302" spans="1:18" ht="33.75" hidden="1" customHeight="1" outlineLevel="1">
      <c r="A302" s="522" t="s">
        <v>259</v>
      </c>
      <c r="B302" s="304" t="s">
        <v>213</v>
      </c>
      <c r="C302" s="303"/>
      <c r="D302" s="209"/>
      <c r="E302" s="210"/>
      <c r="F302" s="307"/>
      <c r="G302" s="307"/>
      <c r="H302" s="209"/>
      <c r="I302" s="475"/>
      <c r="J302" s="523" t="s">
        <v>259</v>
      </c>
      <c r="K302" s="304" t="s">
        <v>213</v>
      </c>
      <c r="L302" s="303"/>
      <c r="M302" s="209"/>
      <c r="N302" s="210"/>
      <c r="O302" s="307"/>
      <c r="P302" s="307"/>
      <c r="Q302" s="209"/>
      <c r="R302" s="475"/>
    </row>
    <row r="303" spans="1:18" ht="21.75" hidden="1" customHeight="1" outlineLevel="1">
      <c r="A303" s="522"/>
      <c r="B303" s="219" t="s">
        <v>208</v>
      </c>
      <c r="C303" s="205"/>
      <c r="D303" s="209"/>
      <c r="E303" s="247"/>
      <c r="F303" s="307"/>
      <c r="G303" s="307"/>
      <c r="H303" s="320">
        <f>ROUND(D303*E303*G303,0)</f>
        <v>0</v>
      </c>
      <c r="I303" s="476"/>
      <c r="J303" s="523"/>
      <c r="K303" s="219" t="s">
        <v>208</v>
      </c>
      <c r="L303" s="205"/>
      <c r="M303" s="209"/>
      <c r="N303" s="247"/>
      <c r="O303" s="307"/>
      <c r="P303" s="307"/>
      <c r="Q303" s="320">
        <f>ROUND(M303*N303*P303,0)</f>
        <v>0</v>
      </c>
      <c r="R303" s="476"/>
    </row>
    <row r="304" spans="1:18" ht="21.75" hidden="1" customHeight="1" outlineLevel="1">
      <c r="A304" s="522"/>
      <c r="B304" s="219" t="s">
        <v>209</v>
      </c>
      <c r="C304" s="205"/>
      <c r="D304" s="209"/>
      <c r="E304" s="247"/>
      <c r="F304" s="307"/>
      <c r="G304" s="307"/>
      <c r="H304" s="320">
        <f>ROUND(D304*E304*F304*G304,0)</f>
        <v>0</v>
      </c>
      <c r="I304" s="476"/>
      <c r="J304" s="523"/>
      <c r="K304" s="219" t="s">
        <v>209</v>
      </c>
      <c r="L304" s="205"/>
      <c r="M304" s="209"/>
      <c r="N304" s="247"/>
      <c r="O304" s="307"/>
      <c r="P304" s="307"/>
      <c r="Q304" s="320">
        <f>ROUND(M304*N304*O304*P304,0)</f>
        <v>0</v>
      </c>
      <c r="R304" s="476"/>
    </row>
    <row r="305" spans="1:18" ht="21.75" hidden="1" customHeight="1" outlineLevel="1">
      <c r="A305" s="522"/>
      <c r="B305" s="219" t="s">
        <v>270</v>
      </c>
      <c r="C305" s="205"/>
      <c r="D305" s="209"/>
      <c r="E305" s="247"/>
      <c r="F305" s="307"/>
      <c r="G305" s="307"/>
      <c r="H305" s="320">
        <f t="shared" ref="H305:H307" si="82">ROUND(D305*E305*F305*G305,0)</f>
        <v>0</v>
      </c>
      <c r="I305" s="476"/>
      <c r="J305" s="523"/>
      <c r="K305" s="219" t="s">
        <v>270</v>
      </c>
      <c r="L305" s="205"/>
      <c r="M305" s="209"/>
      <c r="N305" s="247"/>
      <c r="O305" s="307"/>
      <c r="P305" s="307"/>
      <c r="Q305" s="320">
        <f t="shared" ref="Q305:Q307" si="83">ROUND(M305*N305*O305*P305,0)</f>
        <v>0</v>
      </c>
      <c r="R305" s="476"/>
    </row>
    <row r="306" spans="1:18" ht="21.75" hidden="1" customHeight="1" outlineLevel="1">
      <c r="A306" s="522"/>
      <c r="B306" s="219" t="s">
        <v>271</v>
      </c>
      <c r="C306" s="205"/>
      <c r="D306" s="209"/>
      <c r="E306" s="247"/>
      <c r="F306" s="307"/>
      <c r="G306" s="307"/>
      <c r="H306" s="320">
        <f t="shared" si="82"/>
        <v>0</v>
      </c>
      <c r="I306" s="476"/>
      <c r="J306" s="523"/>
      <c r="K306" s="219" t="s">
        <v>271</v>
      </c>
      <c r="L306" s="205"/>
      <c r="M306" s="209"/>
      <c r="N306" s="247"/>
      <c r="O306" s="307"/>
      <c r="P306" s="307"/>
      <c r="Q306" s="320">
        <f t="shared" si="83"/>
        <v>0</v>
      </c>
      <c r="R306" s="476"/>
    </row>
    <row r="307" spans="1:18" ht="21.75" hidden="1" customHeight="1" outlineLevel="1">
      <c r="A307" s="522"/>
      <c r="B307" s="219" t="s">
        <v>274</v>
      </c>
      <c r="C307" s="304"/>
      <c r="D307" s="209"/>
      <c r="E307" s="247"/>
      <c r="F307" s="307"/>
      <c r="G307" s="307"/>
      <c r="H307" s="320">
        <f t="shared" si="82"/>
        <v>0</v>
      </c>
      <c r="I307" s="476"/>
      <c r="J307" s="523"/>
      <c r="K307" s="219" t="s">
        <v>274</v>
      </c>
      <c r="L307" s="304"/>
      <c r="M307" s="209"/>
      <c r="N307" s="247"/>
      <c r="O307" s="307"/>
      <c r="P307" s="307"/>
      <c r="Q307" s="320">
        <f t="shared" si="83"/>
        <v>0</v>
      </c>
      <c r="R307" s="476"/>
    </row>
    <row r="308" spans="1:18" ht="21.75" hidden="1" customHeight="1" outlineLevel="1">
      <c r="A308" s="522"/>
      <c r="B308" s="308" t="s">
        <v>4</v>
      </c>
      <c r="C308" s="309"/>
      <c r="D308" s="310"/>
      <c r="E308" s="311"/>
      <c r="F308" s="312"/>
      <c r="G308" s="312"/>
      <c r="H308" s="310">
        <f>SUBTOTAL(9,H303:H307)</f>
        <v>0</v>
      </c>
      <c r="I308" s="475"/>
      <c r="J308" s="523"/>
      <c r="K308" s="308" t="s">
        <v>4</v>
      </c>
      <c r="L308" s="309"/>
      <c r="M308" s="310"/>
      <c r="N308" s="311"/>
      <c r="O308" s="312"/>
      <c r="P308" s="312"/>
      <c r="Q308" s="310">
        <f>SUBTOTAL(9,Q303:Q307)</f>
        <v>0</v>
      </c>
      <c r="R308" s="475"/>
    </row>
    <row r="309" spans="1:18" collapsed="1">
      <c r="H309" s="318">
        <f>SUBTOTAL(9,H169:H308)</f>
        <v>0</v>
      </c>
      <c r="I309" s="477"/>
      <c r="Q309" s="318">
        <f>SUBTOTAL(9,Q169:Q308)</f>
        <v>0</v>
      </c>
      <c r="R309" s="477"/>
    </row>
    <row r="310" spans="1:18" s="323" customFormat="1">
      <c r="F310" s="324"/>
      <c r="G310" s="324"/>
      <c r="H310" s="231"/>
      <c r="I310" s="477"/>
      <c r="Q310" s="231"/>
      <c r="R310" s="477"/>
    </row>
    <row r="311" spans="1:18" ht="26.25">
      <c r="A311" s="524" t="s">
        <v>276</v>
      </c>
      <c r="B311" s="524"/>
      <c r="C311" s="524"/>
      <c r="D311" s="524"/>
      <c r="E311" s="524"/>
      <c r="F311" s="524"/>
      <c r="G311" s="524"/>
      <c r="H311" s="524"/>
      <c r="I311" s="474"/>
      <c r="J311" s="525" t="s">
        <v>277</v>
      </c>
      <c r="K311" s="525"/>
      <c r="L311" s="525"/>
      <c r="M311" s="525"/>
      <c r="N311" s="525"/>
      <c r="O311" s="525"/>
      <c r="P311" s="525"/>
      <c r="Q311" s="525"/>
      <c r="R311" s="474"/>
    </row>
    <row r="312" spans="1:18">
      <c r="A312" s="237" t="s">
        <v>114</v>
      </c>
      <c r="B312" s="237" t="s">
        <v>214</v>
      </c>
      <c r="C312" s="237"/>
      <c r="D312" s="211"/>
      <c r="E312" s="176"/>
      <c r="F312" s="305"/>
      <c r="G312" s="305"/>
      <c r="H312" s="209"/>
      <c r="I312" s="475"/>
      <c r="J312" s="237" t="s">
        <v>114</v>
      </c>
      <c r="K312" s="237" t="s">
        <v>214</v>
      </c>
      <c r="L312" s="237"/>
      <c r="M312" s="211"/>
      <c r="N312" s="176"/>
      <c r="O312" s="305"/>
      <c r="P312" s="305"/>
      <c r="Q312" s="209"/>
      <c r="R312" s="475"/>
    </row>
    <row r="313" spans="1:18">
      <c r="A313" s="181" t="s">
        <v>19</v>
      </c>
      <c r="B313" s="171" t="s">
        <v>97</v>
      </c>
      <c r="C313" s="174"/>
      <c r="D313" s="211"/>
      <c r="E313" s="176"/>
      <c r="F313" s="305"/>
      <c r="G313" s="305"/>
      <c r="H313" s="209"/>
      <c r="I313" s="475"/>
      <c r="J313" s="181" t="s">
        <v>19</v>
      </c>
      <c r="K313" s="171" t="s">
        <v>97</v>
      </c>
      <c r="L313" s="174"/>
      <c r="M313" s="211"/>
      <c r="N313" s="176"/>
      <c r="O313" s="305"/>
      <c r="P313" s="305"/>
      <c r="Q313" s="209"/>
      <c r="R313" s="475"/>
    </row>
    <row r="314" spans="1:18">
      <c r="A314" s="205"/>
      <c r="B314" s="212" t="s">
        <v>211</v>
      </c>
      <c r="C314" s="213" t="s">
        <v>210</v>
      </c>
      <c r="D314" s="214" t="s">
        <v>14</v>
      </c>
      <c r="E314" s="215" t="s">
        <v>15</v>
      </c>
      <c r="F314" s="306" t="s">
        <v>197</v>
      </c>
      <c r="G314" s="306" t="s">
        <v>207</v>
      </c>
      <c r="H314" s="214" t="s">
        <v>212</v>
      </c>
      <c r="I314" s="475"/>
      <c r="J314" s="205"/>
      <c r="K314" s="212" t="s">
        <v>211</v>
      </c>
      <c r="L314" s="213" t="s">
        <v>210</v>
      </c>
      <c r="M314" s="214" t="s">
        <v>14</v>
      </c>
      <c r="N314" s="215" t="s">
        <v>15</v>
      </c>
      <c r="O314" s="306" t="s">
        <v>197</v>
      </c>
      <c r="P314" s="306" t="s">
        <v>207</v>
      </c>
      <c r="Q314" s="214" t="s">
        <v>212</v>
      </c>
      <c r="R314" s="475"/>
    </row>
    <row r="315" spans="1:18" ht="48" customHeight="1">
      <c r="A315" s="526" t="s">
        <v>217</v>
      </c>
      <c r="B315" s="304" t="s">
        <v>308</v>
      </c>
      <c r="C315" s="303"/>
      <c r="D315" s="209"/>
      <c r="E315" s="210"/>
      <c r="F315" s="307"/>
      <c r="G315" s="307"/>
      <c r="H315" s="209"/>
      <c r="I315" s="475"/>
      <c r="J315" s="526" t="s">
        <v>217</v>
      </c>
      <c r="K315" s="304" t="s">
        <v>309</v>
      </c>
      <c r="L315" s="303"/>
      <c r="M315" s="209"/>
      <c r="N315" s="210"/>
      <c r="O315" s="307"/>
      <c r="P315" s="307"/>
      <c r="Q315" s="209"/>
      <c r="R315" s="475"/>
    </row>
    <row r="316" spans="1:18" ht="22.5" customHeight="1">
      <c r="A316" s="526"/>
      <c r="B316" s="219" t="s">
        <v>208</v>
      </c>
      <c r="C316" s="205" t="s">
        <v>260</v>
      </c>
      <c r="D316" s="209">
        <v>1500</v>
      </c>
      <c r="E316" s="247">
        <v>1</v>
      </c>
      <c r="F316" s="307"/>
      <c r="G316" s="307">
        <v>4</v>
      </c>
      <c r="H316" s="320">
        <f>ROUND(D316*E316*G316,0)</f>
        <v>6000</v>
      </c>
      <c r="I316" s="476"/>
      <c r="J316" s="526"/>
      <c r="K316" s="219" t="s">
        <v>208</v>
      </c>
      <c r="L316" s="205" t="s">
        <v>260</v>
      </c>
      <c r="M316" s="209">
        <v>1500</v>
      </c>
      <c r="N316" s="247">
        <v>1</v>
      </c>
      <c r="O316" s="307"/>
      <c r="P316" s="307">
        <v>4</v>
      </c>
      <c r="Q316" s="320">
        <f>ROUND(M316*N316*P316,0)</f>
        <v>6000</v>
      </c>
      <c r="R316" s="476"/>
    </row>
    <row r="317" spans="1:18" ht="22.5" customHeight="1">
      <c r="A317" s="526"/>
      <c r="B317" s="219" t="s">
        <v>209</v>
      </c>
      <c r="C317" s="205" t="s">
        <v>204</v>
      </c>
      <c r="D317" s="209">
        <v>500</v>
      </c>
      <c r="E317" s="247">
        <v>1</v>
      </c>
      <c r="F317" s="307">
        <v>4</v>
      </c>
      <c r="G317" s="307">
        <v>4</v>
      </c>
      <c r="H317" s="320">
        <f>ROUND(D317*E317*F317*G317,0)</f>
        <v>8000</v>
      </c>
      <c r="I317" s="476"/>
      <c r="J317" s="526"/>
      <c r="K317" s="219" t="s">
        <v>209</v>
      </c>
      <c r="L317" s="205" t="s">
        <v>204</v>
      </c>
      <c r="M317" s="209">
        <v>500</v>
      </c>
      <c r="N317" s="247">
        <v>1</v>
      </c>
      <c r="O317" s="307">
        <v>4</v>
      </c>
      <c r="P317" s="307">
        <v>4</v>
      </c>
      <c r="Q317" s="320">
        <f>ROUND(M317*N317*O317*P317,0)</f>
        <v>8000</v>
      </c>
      <c r="R317" s="476"/>
    </row>
    <row r="318" spans="1:18" ht="22.5" customHeight="1">
      <c r="A318" s="526"/>
      <c r="B318" s="219" t="s">
        <v>311</v>
      </c>
      <c r="C318" s="205" t="s">
        <v>272</v>
      </c>
      <c r="D318" s="209">
        <v>50</v>
      </c>
      <c r="E318" s="247">
        <v>1</v>
      </c>
      <c r="F318" s="307">
        <v>2</v>
      </c>
      <c r="G318" s="307">
        <v>4</v>
      </c>
      <c r="H318" s="320">
        <f t="shared" ref="H318:H320" si="84">ROUND(D318*E318*F318*G318,0)</f>
        <v>400</v>
      </c>
      <c r="I318" s="476"/>
      <c r="J318" s="526"/>
      <c r="K318" s="219" t="s">
        <v>310</v>
      </c>
      <c r="L318" s="205" t="s">
        <v>272</v>
      </c>
      <c r="M318" s="209">
        <v>50</v>
      </c>
      <c r="N318" s="247">
        <v>1</v>
      </c>
      <c r="O318" s="307">
        <v>2</v>
      </c>
      <c r="P318" s="307">
        <v>4</v>
      </c>
      <c r="Q318" s="320">
        <f t="shared" ref="Q318:Q320" si="85">ROUND(M318*N318*O318*P318,0)</f>
        <v>400</v>
      </c>
      <c r="R318" s="476"/>
    </row>
    <row r="319" spans="1:18" ht="22.5" customHeight="1">
      <c r="A319" s="526"/>
      <c r="B319" s="219" t="s">
        <v>271</v>
      </c>
      <c r="C319" s="205" t="s">
        <v>273</v>
      </c>
      <c r="D319" s="209">
        <v>100</v>
      </c>
      <c r="E319" s="247">
        <v>1</v>
      </c>
      <c r="F319" s="307">
        <v>3</v>
      </c>
      <c r="G319" s="307">
        <v>4</v>
      </c>
      <c r="H319" s="320">
        <f t="shared" si="84"/>
        <v>1200</v>
      </c>
      <c r="I319" s="476"/>
      <c r="J319" s="526"/>
      <c r="K319" s="219" t="s">
        <v>271</v>
      </c>
      <c r="L319" s="205" t="s">
        <v>273</v>
      </c>
      <c r="M319" s="209">
        <v>100</v>
      </c>
      <c r="N319" s="247">
        <v>1</v>
      </c>
      <c r="O319" s="307">
        <v>3</v>
      </c>
      <c r="P319" s="307">
        <v>4</v>
      </c>
      <c r="Q319" s="320">
        <f t="shared" si="85"/>
        <v>1200</v>
      </c>
      <c r="R319" s="476"/>
    </row>
    <row r="320" spans="1:18" ht="22.5" customHeight="1">
      <c r="A320" s="526"/>
      <c r="B320" s="219" t="s">
        <v>274</v>
      </c>
      <c r="C320" s="205" t="s">
        <v>275</v>
      </c>
      <c r="D320" s="209">
        <v>25</v>
      </c>
      <c r="E320" s="247">
        <v>1</v>
      </c>
      <c r="F320" s="307">
        <v>5</v>
      </c>
      <c r="G320" s="307">
        <v>4</v>
      </c>
      <c r="H320" s="320">
        <f t="shared" si="84"/>
        <v>500</v>
      </c>
      <c r="I320" s="476"/>
      <c r="J320" s="526"/>
      <c r="K320" s="219" t="s">
        <v>274</v>
      </c>
      <c r="L320" s="205" t="s">
        <v>275</v>
      </c>
      <c r="M320" s="209">
        <v>25</v>
      </c>
      <c r="N320" s="247">
        <v>1</v>
      </c>
      <c r="O320" s="307">
        <v>5</v>
      </c>
      <c r="P320" s="307">
        <v>4</v>
      </c>
      <c r="Q320" s="320">
        <f t="shared" si="85"/>
        <v>500</v>
      </c>
      <c r="R320" s="476"/>
    </row>
    <row r="321" spans="1:18" ht="22.5" customHeight="1">
      <c r="A321" s="526"/>
      <c r="B321" s="308" t="s">
        <v>4</v>
      </c>
      <c r="C321" s="309"/>
      <c r="D321" s="310"/>
      <c r="E321" s="311"/>
      <c r="F321" s="312"/>
      <c r="G321" s="312"/>
      <c r="H321" s="310">
        <f>SUBTOTAL(9,H316:H320)</f>
        <v>16100</v>
      </c>
      <c r="I321" s="475"/>
      <c r="J321" s="526"/>
      <c r="K321" s="308" t="s">
        <v>4</v>
      </c>
      <c r="L321" s="309"/>
      <c r="M321" s="310"/>
      <c r="N321" s="311"/>
      <c r="O321" s="312"/>
      <c r="P321" s="312"/>
      <c r="Q321" s="310">
        <f>SUBTOTAL(9,Q316:Q320)</f>
        <v>16100</v>
      </c>
      <c r="R321" s="475"/>
    </row>
    <row r="322" spans="1:18" ht="48" customHeight="1">
      <c r="A322" s="522" t="s">
        <v>292</v>
      </c>
      <c r="B322" s="304" t="s">
        <v>213</v>
      </c>
      <c r="C322" s="303"/>
      <c r="D322" s="209"/>
      <c r="E322" s="210"/>
      <c r="F322" s="307"/>
      <c r="G322" s="307"/>
      <c r="H322" s="209"/>
      <c r="I322" s="475"/>
      <c r="J322" s="523" t="s">
        <v>280</v>
      </c>
      <c r="K322" s="304" t="s">
        <v>213</v>
      </c>
      <c r="L322" s="303"/>
      <c r="M322" s="209"/>
      <c r="N322" s="210"/>
      <c r="O322" s="307"/>
      <c r="P322" s="307"/>
      <c r="Q322" s="209"/>
      <c r="R322" s="475"/>
    </row>
    <row r="323" spans="1:18" ht="22.5" customHeight="1">
      <c r="A323" s="522"/>
      <c r="B323" s="219" t="s">
        <v>208</v>
      </c>
      <c r="C323" s="205"/>
      <c r="D323" s="209"/>
      <c r="E323" s="247"/>
      <c r="F323" s="307"/>
      <c r="G323" s="307"/>
      <c r="H323" s="320">
        <f>ROUND(D323*E323*G323,0)</f>
        <v>0</v>
      </c>
      <c r="I323" s="476"/>
      <c r="J323" s="523"/>
      <c r="K323" s="219" t="s">
        <v>208</v>
      </c>
      <c r="L323" s="205"/>
      <c r="M323" s="209"/>
      <c r="N323" s="247"/>
      <c r="O323" s="307"/>
      <c r="P323" s="307"/>
      <c r="Q323" s="320">
        <f>ROUND(M323*N323*P323,0)</f>
        <v>0</v>
      </c>
      <c r="R323" s="476"/>
    </row>
    <row r="324" spans="1:18" ht="22.5" customHeight="1">
      <c r="A324" s="522"/>
      <c r="B324" s="219" t="s">
        <v>209</v>
      </c>
      <c r="C324" s="205"/>
      <c r="D324" s="209"/>
      <c r="E324" s="247"/>
      <c r="F324" s="307"/>
      <c r="G324" s="307"/>
      <c r="H324" s="320">
        <f>ROUND(D324*E324*F324*G324,0)</f>
        <v>0</v>
      </c>
      <c r="I324" s="476"/>
      <c r="J324" s="523"/>
      <c r="K324" s="219" t="s">
        <v>209</v>
      </c>
      <c r="L324" s="205"/>
      <c r="M324" s="209"/>
      <c r="N324" s="247"/>
      <c r="O324" s="307"/>
      <c r="P324" s="307"/>
      <c r="Q324" s="320">
        <f>ROUND(M324*N324*O324*P324,0)</f>
        <v>0</v>
      </c>
      <c r="R324" s="476"/>
    </row>
    <row r="325" spans="1:18" ht="22.5" customHeight="1">
      <c r="A325" s="522"/>
      <c r="B325" s="219" t="s">
        <v>270</v>
      </c>
      <c r="C325" s="205"/>
      <c r="D325" s="209"/>
      <c r="E325" s="247"/>
      <c r="F325" s="307"/>
      <c r="G325" s="307"/>
      <c r="H325" s="320">
        <f>ROUND(D325*E325*F325*G325,0)</f>
        <v>0</v>
      </c>
      <c r="I325" s="476"/>
      <c r="J325" s="523"/>
      <c r="K325" s="219" t="s">
        <v>270</v>
      </c>
      <c r="L325" s="205"/>
      <c r="M325" s="209"/>
      <c r="N325" s="247"/>
      <c r="O325" s="307"/>
      <c r="P325" s="307"/>
      <c r="Q325" s="320">
        <f t="shared" ref="Q325:Q327" si="86">ROUND(M325*N325*O325*P325,0)</f>
        <v>0</v>
      </c>
      <c r="R325" s="476"/>
    </row>
    <row r="326" spans="1:18" ht="22.5" customHeight="1">
      <c r="A326" s="522"/>
      <c r="B326" s="219" t="s">
        <v>271</v>
      </c>
      <c r="C326" s="205"/>
      <c r="D326" s="209"/>
      <c r="E326" s="247"/>
      <c r="F326" s="307"/>
      <c r="G326" s="307"/>
      <c r="H326" s="320">
        <f>ROUND(D326*E326*F326*G326,0)</f>
        <v>0</v>
      </c>
      <c r="I326" s="476"/>
      <c r="J326" s="523"/>
      <c r="K326" s="219" t="s">
        <v>271</v>
      </c>
      <c r="L326" s="205"/>
      <c r="M326" s="209"/>
      <c r="N326" s="247"/>
      <c r="O326" s="307"/>
      <c r="P326" s="307"/>
      <c r="Q326" s="320">
        <f t="shared" si="86"/>
        <v>0</v>
      </c>
      <c r="R326" s="476"/>
    </row>
    <row r="327" spans="1:18" ht="27.75" customHeight="1">
      <c r="A327" s="522"/>
      <c r="B327" s="219" t="s">
        <v>274</v>
      </c>
      <c r="C327" s="304"/>
      <c r="D327" s="209"/>
      <c r="E327" s="247"/>
      <c r="F327" s="307"/>
      <c r="G327" s="307"/>
      <c r="H327" s="320">
        <f t="shared" ref="H327" si="87">ROUND(D327*E327*F327*G327,0)</f>
        <v>0</v>
      </c>
      <c r="I327" s="476"/>
      <c r="J327" s="523"/>
      <c r="K327" s="219" t="s">
        <v>274</v>
      </c>
      <c r="L327" s="304"/>
      <c r="M327" s="209"/>
      <c r="N327" s="247"/>
      <c r="O327" s="307"/>
      <c r="P327" s="307"/>
      <c r="Q327" s="320">
        <f t="shared" si="86"/>
        <v>0</v>
      </c>
      <c r="R327" s="476"/>
    </row>
    <row r="328" spans="1:18" ht="22.5" customHeight="1">
      <c r="A328" s="522"/>
      <c r="B328" s="308" t="s">
        <v>4</v>
      </c>
      <c r="C328" s="309"/>
      <c r="D328" s="310"/>
      <c r="E328" s="311"/>
      <c r="F328" s="312"/>
      <c r="G328" s="312"/>
      <c r="H328" s="310">
        <f>SUBTOTAL(9,H323:H327)</f>
        <v>0</v>
      </c>
      <c r="I328" s="475"/>
      <c r="J328" s="523"/>
      <c r="K328" s="308" t="s">
        <v>4</v>
      </c>
      <c r="L328" s="309"/>
      <c r="M328" s="310"/>
      <c r="N328" s="311"/>
      <c r="O328" s="312"/>
      <c r="P328" s="312"/>
      <c r="Q328" s="310">
        <f>SUBTOTAL(9,Q323:Q327)</f>
        <v>0</v>
      </c>
      <c r="R328" s="475"/>
    </row>
    <row r="329" spans="1:18" ht="61.5" customHeight="1">
      <c r="A329" s="522" t="s">
        <v>281</v>
      </c>
      <c r="B329" s="304" t="s">
        <v>213</v>
      </c>
      <c r="C329" s="303"/>
      <c r="D329" s="209"/>
      <c r="E329" s="210"/>
      <c r="F329" s="307"/>
      <c r="G329" s="307"/>
      <c r="H329" s="209"/>
      <c r="I329" s="475"/>
      <c r="J329" s="523" t="s">
        <v>281</v>
      </c>
      <c r="K329" s="304" t="s">
        <v>213</v>
      </c>
      <c r="L329" s="303"/>
      <c r="M329" s="209"/>
      <c r="N329" s="210"/>
      <c r="O329" s="307"/>
      <c r="P329" s="307"/>
      <c r="Q329" s="209"/>
      <c r="R329" s="475"/>
    </row>
    <row r="330" spans="1:18" ht="22.5" customHeight="1">
      <c r="A330" s="522"/>
      <c r="B330" s="219" t="s">
        <v>208</v>
      </c>
      <c r="C330" s="205"/>
      <c r="D330" s="209"/>
      <c r="E330" s="247"/>
      <c r="F330" s="307"/>
      <c r="G330" s="307"/>
      <c r="H330" s="320">
        <f>ROUND(D330*E330*G330,0)</f>
        <v>0</v>
      </c>
      <c r="I330" s="476"/>
      <c r="J330" s="523"/>
      <c r="K330" s="219" t="s">
        <v>208</v>
      </c>
      <c r="L330" s="205"/>
      <c r="M330" s="209"/>
      <c r="N330" s="247"/>
      <c r="O330" s="307"/>
      <c r="P330" s="307"/>
      <c r="Q330" s="320">
        <f>ROUND(M330*N330*P330,0)</f>
        <v>0</v>
      </c>
      <c r="R330" s="476"/>
    </row>
    <row r="331" spans="1:18" ht="22.5" customHeight="1">
      <c r="A331" s="522"/>
      <c r="B331" s="219" t="s">
        <v>209</v>
      </c>
      <c r="C331" s="205"/>
      <c r="D331" s="209"/>
      <c r="E331" s="247"/>
      <c r="F331" s="307"/>
      <c r="G331" s="307"/>
      <c r="H331" s="320">
        <f>ROUND(D331*E331*G331,0)</f>
        <v>0</v>
      </c>
      <c r="I331" s="476"/>
      <c r="J331" s="523"/>
      <c r="K331" s="219" t="s">
        <v>209</v>
      </c>
      <c r="L331" s="205"/>
      <c r="M331" s="209"/>
      <c r="N331" s="247"/>
      <c r="O331" s="307"/>
      <c r="P331" s="307"/>
      <c r="Q331" s="320">
        <f>ROUND(M331*N331*O331*P331,0)</f>
        <v>0</v>
      </c>
      <c r="R331" s="476"/>
    </row>
    <row r="332" spans="1:18" ht="22.5" customHeight="1">
      <c r="A332" s="522"/>
      <c r="B332" s="219" t="s">
        <v>270</v>
      </c>
      <c r="C332" s="205"/>
      <c r="D332" s="209"/>
      <c r="E332" s="247"/>
      <c r="F332" s="307"/>
      <c r="G332" s="307"/>
      <c r="H332" s="320">
        <f t="shared" ref="H332:H334" si="88">ROUND(D332*E332*F332*G332,0)</f>
        <v>0</v>
      </c>
      <c r="I332" s="476"/>
      <c r="J332" s="523"/>
      <c r="K332" s="219" t="s">
        <v>270</v>
      </c>
      <c r="L332" s="205"/>
      <c r="M332" s="209"/>
      <c r="N332" s="247"/>
      <c r="O332" s="307"/>
      <c r="P332" s="307"/>
      <c r="Q332" s="320">
        <f t="shared" ref="Q332:Q334" si="89">ROUND(M332*N332*O332*P332,0)</f>
        <v>0</v>
      </c>
      <c r="R332" s="476"/>
    </row>
    <row r="333" spans="1:18" ht="22.5" customHeight="1">
      <c r="A333" s="522"/>
      <c r="B333" s="219" t="s">
        <v>271</v>
      </c>
      <c r="C333" s="205"/>
      <c r="D333" s="209"/>
      <c r="E333" s="247"/>
      <c r="F333" s="307"/>
      <c r="G333" s="307"/>
      <c r="H333" s="320">
        <f t="shared" si="88"/>
        <v>0</v>
      </c>
      <c r="I333" s="476"/>
      <c r="J333" s="523"/>
      <c r="K333" s="219" t="s">
        <v>271</v>
      </c>
      <c r="L333" s="205"/>
      <c r="M333" s="209"/>
      <c r="N333" s="247"/>
      <c r="O333" s="307"/>
      <c r="P333" s="307"/>
      <c r="Q333" s="320">
        <f t="shared" si="89"/>
        <v>0</v>
      </c>
      <c r="R333" s="476"/>
    </row>
    <row r="334" spans="1:18" ht="22.5" customHeight="1">
      <c r="A334" s="522"/>
      <c r="B334" s="219" t="s">
        <v>274</v>
      </c>
      <c r="C334" s="304"/>
      <c r="D334" s="209"/>
      <c r="E334" s="247"/>
      <c r="F334" s="307"/>
      <c r="G334" s="307"/>
      <c r="H334" s="320">
        <f t="shared" si="88"/>
        <v>0</v>
      </c>
      <c r="I334" s="476"/>
      <c r="J334" s="523"/>
      <c r="K334" s="219" t="s">
        <v>274</v>
      </c>
      <c r="L334" s="304"/>
      <c r="M334" s="209"/>
      <c r="N334" s="247"/>
      <c r="O334" s="307"/>
      <c r="P334" s="307"/>
      <c r="Q334" s="320">
        <f t="shared" si="89"/>
        <v>0</v>
      </c>
      <c r="R334" s="476"/>
    </row>
    <row r="335" spans="1:18" ht="25.5" customHeight="1">
      <c r="A335" s="522"/>
      <c r="B335" s="308" t="s">
        <v>4</v>
      </c>
      <c r="C335" s="309"/>
      <c r="D335" s="310"/>
      <c r="E335" s="311"/>
      <c r="F335" s="312"/>
      <c r="G335" s="312"/>
      <c r="H335" s="310">
        <f>SUBTOTAL(9,H330:H334)</f>
        <v>0</v>
      </c>
      <c r="I335" s="475"/>
      <c r="J335" s="523"/>
      <c r="K335" s="308" t="s">
        <v>4</v>
      </c>
      <c r="L335" s="309"/>
      <c r="M335" s="310"/>
      <c r="N335" s="311"/>
      <c r="O335" s="312"/>
      <c r="P335" s="312"/>
      <c r="Q335" s="310">
        <f>SUBTOTAL(9,Q330:Q334)</f>
        <v>0</v>
      </c>
      <c r="R335" s="475"/>
    </row>
    <row r="336" spans="1:18" ht="57" customHeight="1">
      <c r="A336" s="522" t="s">
        <v>282</v>
      </c>
      <c r="B336" s="304" t="s">
        <v>213</v>
      </c>
      <c r="C336" s="303"/>
      <c r="D336" s="209"/>
      <c r="E336" s="210"/>
      <c r="F336" s="307"/>
      <c r="G336" s="307"/>
      <c r="H336" s="209"/>
      <c r="I336" s="475"/>
      <c r="J336" s="523" t="s">
        <v>282</v>
      </c>
      <c r="K336" s="304" t="s">
        <v>213</v>
      </c>
      <c r="L336" s="303"/>
      <c r="M336" s="209"/>
      <c r="N336" s="210"/>
      <c r="O336" s="307"/>
      <c r="P336" s="307"/>
      <c r="Q336" s="209"/>
      <c r="R336" s="475"/>
    </row>
    <row r="337" spans="1:18" ht="22.5" customHeight="1">
      <c r="A337" s="522"/>
      <c r="B337" s="219" t="s">
        <v>208</v>
      </c>
      <c r="C337" s="205"/>
      <c r="D337" s="209"/>
      <c r="E337" s="247"/>
      <c r="F337" s="307"/>
      <c r="G337" s="307"/>
      <c r="H337" s="320">
        <f>ROUND(D337*E337*F337*G337,0)</f>
        <v>0</v>
      </c>
      <c r="I337" s="476"/>
      <c r="J337" s="523"/>
      <c r="K337" s="219" t="s">
        <v>208</v>
      </c>
      <c r="L337" s="205"/>
      <c r="M337" s="209"/>
      <c r="N337" s="247"/>
      <c r="O337" s="307"/>
      <c r="P337" s="307"/>
      <c r="Q337" s="320">
        <f>ROUND(M337*N337*P337,0)</f>
        <v>0</v>
      </c>
      <c r="R337" s="476"/>
    </row>
    <row r="338" spans="1:18" ht="22.5" customHeight="1">
      <c r="A338" s="522"/>
      <c r="B338" s="219" t="s">
        <v>209</v>
      </c>
      <c r="C338" s="205"/>
      <c r="D338" s="209"/>
      <c r="E338" s="247"/>
      <c r="F338" s="307"/>
      <c r="G338" s="307"/>
      <c r="H338" s="320">
        <f>ROUND(D338*E338*F338*G338,0)</f>
        <v>0</v>
      </c>
      <c r="I338" s="476"/>
      <c r="J338" s="523"/>
      <c r="K338" s="219" t="s">
        <v>209</v>
      </c>
      <c r="L338" s="205"/>
      <c r="M338" s="209"/>
      <c r="N338" s="247"/>
      <c r="O338" s="307"/>
      <c r="P338" s="307"/>
      <c r="Q338" s="320">
        <f>ROUND(M338*N338*O338*P338,0)</f>
        <v>0</v>
      </c>
      <c r="R338" s="476"/>
    </row>
    <row r="339" spans="1:18" ht="22.5" customHeight="1">
      <c r="A339" s="522"/>
      <c r="B339" s="219" t="s">
        <v>270</v>
      </c>
      <c r="C339" s="205"/>
      <c r="D339" s="209"/>
      <c r="E339" s="247"/>
      <c r="F339" s="307"/>
      <c r="G339" s="307"/>
      <c r="H339" s="320">
        <f t="shared" ref="H339:H341" si="90">ROUND(D339*E339*F339*G339,0)</f>
        <v>0</v>
      </c>
      <c r="I339" s="476"/>
      <c r="J339" s="523"/>
      <c r="K339" s="219" t="s">
        <v>270</v>
      </c>
      <c r="L339" s="205"/>
      <c r="M339" s="209"/>
      <c r="N339" s="247"/>
      <c r="O339" s="307"/>
      <c r="P339" s="307"/>
      <c r="Q339" s="320">
        <f t="shared" ref="Q339:Q341" si="91">ROUND(M339*N339*O339*P339,0)</f>
        <v>0</v>
      </c>
      <c r="R339" s="476"/>
    </row>
    <row r="340" spans="1:18" ht="22.5" customHeight="1">
      <c r="A340" s="522"/>
      <c r="B340" s="219" t="s">
        <v>271</v>
      </c>
      <c r="C340" s="205"/>
      <c r="D340" s="209"/>
      <c r="E340" s="247"/>
      <c r="F340" s="307"/>
      <c r="G340" s="307"/>
      <c r="H340" s="320">
        <f t="shared" si="90"/>
        <v>0</v>
      </c>
      <c r="I340" s="476"/>
      <c r="J340" s="523"/>
      <c r="K340" s="219" t="s">
        <v>271</v>
      </c>
      <c r="L340" s="205"/>
      <c r="M340" s="209"/>
      <c r="N340" s="247"/>
      <c r="O340" s="307"/>
      <c r="P340" s="307"/>
      <c r="Q340" s="320">
        <f t="shared" si="91"/>
        <v>0</v>
      </c>
      <c r="R340" s="476"/>
    </row>
    <row r="341" spans="1:18" ht="22.5" customHeight="1">
      <c r="A341" s="522"/>
      <c r="B341" s="219" t="s">
        <v>274</v>
      </c>
      <c r="C341" s="304"/>
      <c r="D341" s="209"/>
      <c r="E341" s="247"/>
      <c r="F341" s="307"/>
      <c r="G341" s="307"/>
      <c r="H341" s="320">
        <f t="shared" si="90"/>
        <v>0</v>
      </c>
      <c r="I341" s="476"/>
      <c r="J341" s="523"/>
      <c r="K341" s="219" t="s">
        <v>274</v>
      </c>
      <c r="L341" s="304"/>
      <c r="M341" s="209"/>
      <c r="N341" s="247"/>
      <c r="O341" s="307"/>
      <c r="P341" s="307"/>
      <c r="Q341" s="320">
        <f t="shared" si="91"/>
        <v>0</v>
      </c>
      <c r="R341" s="476"/>
    </row>
    <row r="342" spans="1:18" ht="22.5" customHeight="1">
      <c r="A342" s="522"/>
      <c r="B342" s="308" t="s">
        <v>4</v>
      </c>
      <c r="C342" s="309"/>
      <c r="D342" s="310"/>
      <c r="E342" s="311"/>
      <c r="F342" s="312"/>
      <c r="G342" s="312"/>
      <c r="H342" s="310">
        <f>SUBTOTAL(9,H337:H341)</f>
        <v>0</v>
      </c>
      <c r="I342" s="475"/>
      <c r="J342" s="523"/>
      <c r="K342" s="308" t="s">
        <v>4</v>
      </c>
      <c r="L342" s="309"/>
      <c r="M342" s="310"/>
      <c r="N342" s="311"/>
      <c r="O342" s="312"/>
      <c r="P342" s="312"/>
      <c r="Q342" s="310">
        <f>SUBTOTAL(9,Q337:Q341)</f>
        <v>0</v>
      </c>
      <c r="R342" s="475"/>
    </row>
    <row r="343" spans="1:18" ht="61.5" hidden="1" customHeight="1" outlineLevel="1">
      <c r="A343" s="522" t="s">
        <v>283</v>
      </c>
      <c r="B343" s="304" t="s">
        <v>213</v>
      </c>
      <c r="C343" s="303"/>
      <c r="D343" s="209"/>
      <c r="E343" s="210"/>
      <c r="F343" s="307"/>
      <c r="G343" s="307"/>
      <c r="H343" s="209"/>
      <c r="I343" s="475"/>
      <c r="J343" s="523" t="s">
        <v>283</v>
      </c>
      <c r="K343" s="304" t="s">
        <v>213</v>
      </c>
      <c r="L343" s="303"/>
      <c r="M343" s="209"/>
      <c r="N343" s="210"/>
      <c r="O343" s="307"/>
      <c r="P343" s="307"/>
      <c r="Q343" s="209"/>
      <c r="R343" s="475"/>
    </row>
    <row r="344" spans="1:18" ht="22.5" hidden="1" customHeight="1" outlineLevel="1">
      <c r="A344" s="522"/>
      <c r="B344" s="219" t="s">
        <v>208</v>
      </c>
      <c r="C344" s="205"/>
      <c r="D344" s="209"/>
      <c r="E344" s="247"/>
      <c r="F344" s="307"/>
      <c r="G344" s="307"/>
      <c r="H344" s="320">
        <f>ROUND(D344*E344*G344,0)</f>
        <v>0</v>
      </c>
      <c r="I344" s="476"/>
      <c r="J344" s="523"/>
      <c r="K344" s="219" t="s">
        <v>208</v>
      </c>
      <c r="L344" s="205"/>
      <c r="M344" s="209"/>
      <c r="N344" s="247"/>
      <c r="O344" s="307"/>
      <c r="P344" s="307"/>
      <c r="Q344" s="320">
        <f>ROUND(M344*N344*P344,0)</f>
        <v>0</v>
      </c>
      <c r="R344" s="476"/>
    </row>
    <row r="345" spans="1:18" ht="22.5" hidden="1" customHeight="1" outlineLevel="1">
      <c r="A345" s="522"/>
      <c r="B345" s="219" t="s">
        <v>209</v>
      </c>
      <c r="C345" s="205"/>
      <c r="D345" s="209"/>
      <c r="E345" s="247"/>
      <c r="F345" s="307"/>
      <c r="G345" s="307"/>
      <c r="H345" s="320">
        <f>ROUND(D345*E345*F345*G345,0)</f>
        <v>0</v>
      </c>
      <c r="I345" s="476"/>
      <c r="J345" s="523"/>
      <c r="K345" s="219" t="s">
        <v>209</v>
      </c>
      <c r="L345" s="205"/>
      <c r="M345" s="209"/>
      <c r="N345" s="247"/>
      <c r="O345" s="307"/>
      <c r="P345" s="307"/>
      <c r="Q345" s="320">
        <f>ROUND(M345*N345*O345*P345,0)</f>
        <v>0</v>
      </c>
      <c r="R345" s="476"/>
    </row>
    <row r="346" spans="1:18" ht="22.5" hidden="1" customHeight="1" outlineLevel="1">
      <c r="A346" s="522"/>
      <c r="B346" s="219" t="s">
        <v>270</v>
      </c>
      <c r="C346" s="205"/>
      <c r="D346" s="209"/>
      <c r="E346" s="247"/>
      <c r="F346" s="307"/>
      <c r="G346" s="307"/>
      <c r="H346" s="320">
        <f t="shared" ref="H346:H348" si="92">ROUND(D346*E346*F346*G346,0)</f>
        <v>0</v>
      </c>
      <c r="I346" s="476"/>
      <c r="J346" s="523"/>
      <c r="K346" s="219" t="s">
        <v>270</v>
      </c>
      <c r="L346" s="205"/>
      <c r="M346" s="209"/>
      <c r="N346" s="247"/>
      <c r="O346" s="307"/>
      <c r="P346" s="307"/>
      <c r="Q346" s="320">
        <f t="shared" ref="Q346:Q348" si="93">ROUND(M346*N346*O346*P346,0)</f>
        <v>0</v>
      </c>
      <c r="R346" s="476"/>
    </row>
    <row r="347" spans="1:18" ht="22.5" hidden="1" customHeight="1" outlineLevel="1">
      <c r="A347" s="522"/>
      <c r="B347" s="219" t="s">
        <v>271</v>
      </c>
      <c r="C347" s="205"/>
      <c r="D347" s="209"/>
      <c r="E347" s="247"/>
      <c r="F347" s="307"/>
      <c r="G347" s="307"/>
      <c r="H347" s="320">
        <f t="shared" si="92"/>
        <v>0</v>
      </c>
      <c r="I347" s="476"/>
      <c r="J347" s="523"/>
      <c r="K347" s="219" t="s">
        <v>271</v>
      </c>
      <c r="L347" s="205"/>
      <c r="M347" s="209"/>
      <c r="N347" s="247"/>
      <c r="O347" s="307"/>
      <c r="P347" s="307"/>
      <c r="Q347" s="320">
        <f t="shared" si="93"/>
        <v>0</v>
      </c>
      <c r="R347" s="476"/>
    </row>
    <row r="348" spans="1:18" ht="22.5" hidden="1" customHeight="1" outlineLevel="1">
      <c r="A348" s="522"/>
      <c r="B348" s="219" t="s">
        <v>274</v>
      </c>
      <c r="C348" s="304"/>
      <c r="D348" s="209"/>
      <c r="E348" s="247"/>
      <c r="F348" s="307"/>
      <c r="G348" s="307"/>
      <c r="H348" s="320">
        <f t="shared" si="92"/>
        <v>0</v>
      </c>
      <c r="I348" s="476"/>
      <c r="J348" s="523"/>
      <c r="K348" s="219" t="s">
        <v>274</v>
      </c>
      <c r="L348" s="304"/>
      <c r="M348" s="209"/>
      <c r="N348" s="247"/>
      <c r="O348" s="307"/>
      <c r="P348" s="307"/>
      <c r="Q348" s="320">
        <f t="shared" si="93"/>
        <v>0</v>
      </c>
      <c r="R348" s="476"/>
    </row>
    <row r="349" spans="1:18" ht="22.5" hidden="1" customHeight="1" outlineLevel="1">
      <c r="A349" s="522"/>
      <c r="B349" s="308" t="s">
        <v>4</v>
      </c>
      <c r="C349" s="309"/>
      <c r="D349" s="310"/>
      <c r="E349" s="311"/>
      <c r="F349" s="312"/>
      <c r="G349" s="312"/>
      <c r="H349" s="310">
        <f>SUBTOTAL(9,H344:H348)</f>
        <v>0</v>
      </c>
      <c r="I349" s="475"/>
      <c r="J349" s="523"/>
      <c r="K349" s="308" t="s">
        <v>4</v>
      </c>
      <c r="L349" s="309"/>
      <c r="M349" s="310"/>
      <c r="N349" s="311"/>
      <c r="O349" s="312"/>
      <c r="P349" s="312"/>
      <c r="Q349" s="310">
        <f>SUBTOTAL(9,Q344:Q348)</f>
        <v>0</v>
      </c>
      <c r="R349" s="475"/>
    </row>
    <row r="350" spans="1:18" collapsed="1">
      <c r="A350" s="319"/>
      <c r="B350" s="219"/>
      <c r="C350" s="205"/>
      <c r="D350" s="209"/>
      <c r="E350" s="247"/>
      <c r="F350" s="307"/>
      <c r="G350" s="307"/>
      <c r="H350" s="318">
        <f>SUBTOTAL(9,H322:H349)</f>
        <v>0</v>
      </c>
      <c r="I350" s="477"/>
      <c r="J350" s="319"/>
      <c r="K350" s="219"/>
      <c r="L350" s="205"/>
      <c r="M350" s="209"/>
      <c r="N350" s="247"/>
      <c r="O350" s="307"/>
      <c r="P350" s="307"/>
      <c r="Q350" s="318">
        <f>SUBTOTAL(9,Q322:Q349)</f>
        <v>0</v>
      </c>
      <c r="R350" s="477"/>
    </row>
    <row r="351" spans="1:18" ht="26.25">
      <c r="A351" s="524" t="s">
        <v>306</v>
      </c>
      <c r="B351" s="524"/>
      <c r="C351" s="524"/>
      <c r="D351" s="524"/>
      <c r="E351" s="524"/>
      <c r="F351" s="524"/>
      <c r="G351" s="524"/>
      <c r="H351" s="524"/>
      <c r="I351" s="474"/>
      <c r="J351" s="525" t="s">
        <v>307</v>
      </c>
      <c r="K351" s="525"/>
      <c r="L351" s="525"/>
      <c r="M351" s="525"/>
      <c r="N351" s="525"/>
      <c r="O351" s="525"/>
      <c r="P351" s="525"/>
      <c r="Q351" s="525"/>
      <c r="R351" s="474"/>
    </row>
    <row r="352" spans="1:18">
      <c r="A352" s="237" t="s">
        <v>114</v>
      </c>
      <c r="B352" s="237" t="s">
        <v>214</v>
      </c>
      <c r="C352" s="237"/>
      <c r="D352" s="211"/>
      <c r="E352" s="176"/>
      <c r="F352" s="305"/>
      <c r="G352" s="305"/>
      <c r="H352" s="209"/>
      <c r="I352" s="475"/>
      <c r="J352" s="237" t="s">
        <v>114</v>
      </c>
      <c r="K352" s="237" t="s">
        <v>214</v>
      </c>
      <c r="L352" s="237"/>
      <c r="M352" s="211"/>
      <c r="N352" s="176"/>
      <c r="O352" s="305"/>
      <c r="P352" s="305"/>
      <c r="Q352" s="209"/>
      <c r="R352" s="475"/>
    </row>
    <row r="353" spans="1:18">
      <c r="A353" s="181" t="s">
        <v>19</v>
      </c>
      <c r="B353" s="171" t="s">
        <v>97</v>
      </c>
      <c r="C353" s="174"/>
      <c r="D353" s="211"/>
      <c r="E353" s="176"/>
      <c r="F353" s="305"/>
      <c r="G353" s="305"/>
      <c r="H353" s="209"/>
      <c r="I353" s="475"/>
      <c r="J353" s="181" t="s">
        <v>19</v>
      </c>
      <c r="K353" s="171" t="s">
        <v>97</v>
      </c>
      <c r="L353" s="174"/>
      <c r="M353" s="211"/>
      <c r="N353" s="176"/>
      <c r="O353" s="305"/>
      <c r="P353" s="305"/>
      <c r="Q353" s="209"/>
      <c r="R353" s="475"/>
    </row>
    <row r="354" spans="1:18">
      <c r="A354" s="205"/>
      <c r="B354" s="212" t="s">
        <v>211</v>
      </c>
      <c r="C354" s="213" t="s">
        <v>210</v>
      </c>
      <c r="D354" s="214" t="s">
        <v>14</v>
      </c>
      <c r="E354" s="215" t="s">
        <v>15</v>
      </c>
      <c r="F354" s="306" t="s">
        <v>197</v>
      </c>
      <c r="G354" s="306" t="s">
        <v>207</v>
      </c>
      <c r="H354" s="214" t="s">
        <v>212</v>
      </c>
      <c r="I354" s="475"/>
      <c r="J354" s="205"/>
      <c r="K354" s="212" t="s">
        <v>211</v>
      </c>
      <c r="L354" s="213" t="s">
        <v>210</v>
      </c>
      <c r="M354" s="214" t="s">
        <v>14</v>
      </c>
      <c r="N354" s="215" t="s">
        <v>15</v>
      </c>
      <c r="O354" s="306" t="s">
        <v>197</v>
      </c>
      <c r="P354" s="306" t="s">
        <v>207</v>
      </c>
      <c r="Q354" s="214" t="s">
        <v>212</v>
      </c>
      <c r="R354" s="475"/>
    </row>
    <row r="355" spans="1:18" ht="56.25">
      <c r="A355" s="526" t="s">
        <v>217</v>
      </c>
      <c r="B355" s="304" t="s">
        <v>308</v>
      </c>
      <c r="C355" s="303"/>
      <c r="D355" s="209"/>
      <c r="E355" s="210"/>
      <c r="F355" s="307"/>
      <c r="G355" s="307"/>
      <c r="H355" s="209"/>
      <c r="I355" s="475"/>
      <c r="J355" s="526" t="s">
        <v>217</v>
      </c>
      <c r="K355" s="304" t="s">
        <v>309</v>
      </c>
      <c r="L355" s="303"/>
      <c r="M355" s="209"/>
      <c r="N355" s="210"/>
      <c r="O355" s="307"/>
      <c r="P355" s="307"/>
      <c r="Q355" s="209"/>
      <c r="R355" s="475"/>
    </row>
    <row r="356" spans="1:18">
      <c r="A356" s="526"/>
      <c r="B356" s="219" t="s">
        <v>208</v>
      </c>
      <c r="C356" s="205" t="s">
        <v>260</v>
      </c>
      <c r="D356" s="209">
        <v>1500</v>
      </c>
      <c r="E356" s="247">
        <v>1</v>
      </c>
      <c r="F356" s="307"/>
      <c r="G356" s="307">
        <v>4</v>
      </c>
      <c r="H356" s="320">
        <f>ROUND(D356*E356*G356,0)</f>
        <v>6000</v>
      </c>
      <c r="I356" s="476"/>
      <c r="J356" s="526"/>
      <c r="K356" s="219" t="s">
        <v>208</v>
      </c>
      <c r="L356" s="205" t="s">
        <v>260</v>
      </c>
      <c r="M356" s="209">
        <v>1500</v>
      </c>
      <c r="N356" s="247">
        <v>1</v>
      </c>
      <c r="O356" s="307"/>
      <c r="P356" s="307">
        <v>4</v>
      </c>
      <c r="Q356" s="320">
        <f>ROUND(M356*N356*P356,0)</f>
        <v>6000</v>
      </c>
      <c r="R356" s="476"/>
    </row>
    <row r="357" spans="1:18">
      <c r="A357" s="526"/>
      <c r="B357" s="219" t="s">
        <v>209</v>
      </c>
      <c r="C357" s="205" t="s">
        <v>204</v>
      </c>
      <c r="D357" s="209">
        <v>500</v>
      </c>
      <c r="E357" s="247">
        <v>1</v>
      </c>
      <c r="F357" s="307">
        <v>4</v>
      </c>
      <c r="G357" s="307">
        <v>4</v>
      </c>
      <c r="H357" s="320">
        <f>ROUND(D357*E357*F357*G357,0)</f>
        <v>8000</v>
      </c>
      <c r="I357" s="476"/>
      <c r="J357" s="526"/>
      <c r="K357" s="219" t="s">
        <v>209</v>
      </c>
      <c r="L357" s="205" t="s">
        <v>204</v>
      </c>
      <c r="M357" s="209">
        <v>500</v>
      </c>
      <c r="N357" s="247">
        <v>1</v>
      </c>
      <c r="O357" s="307">
        <v>4</v>
      </c>
      <c r="P357" s="307">
        <v>4</v>
      </c>
      <c r="Q357" s="320">
        <f>ROUND(M357*N357*O357*P357,0)</f>
        <v>8000</v>
      </c>
      <c r="R357" s="476"/>
    </row>
    <row r="358" spans="1:18">
      <c r="A358" s="526"/>
      <c r="B358" s="219" t="s">
        <v>311</v>
      </c>
      <c r="C358" s="205" t="s">
        <v>272</v>
      </c>
      <c r="D358" s="209">
        <v>50</v>
      </c>
      <c r="E358" s="247">
        <v>1</v>
      </c>
      <c r="F358" s="307">
        <v>2</v>
      </c>
      <c r="G358" s="307">
        <v>4</v>
      </c>
      <c r="H358" s="320">
        <f t="shared" ref="H358:H360" si="94">ROUND(D358*E358*F358*G358,0)</f>
        <v>400</v>
      </c>
      <c r="I358" s="476"/>
      <c r="J358" s="526"/>
      <c r="K358" s="219" t="s">
        <v>310</v>
      </c>
      <c r="L358" s="205" t="s">
        <v>272</v>
      </c>
      <c r="M358" s="209">
        <v>50</v>
      </c>
      <c r="N358" s="247">
        <v>1</v>
      </c>
      <c r="O358" s="307">
        <v>2</v>
      </c>
      <c r="P358" s="307">
        <v>4</v>
      </c>
      <c r="Q358" s="320">
        <f t="shared" ref="Q358:Q360" si="95">ROUND(M358*N358*O358*P358,0)</f>
        <v>400</v>
      </c>
      <c r="R358" s="476"/>
    </row>
    <row r="359" spans="1:18">
      <c r="A359" s="526"/>
      <c r="B359" s="219" t="s">
        <v>271</v>
      </c>
      <c r="C359" s="205" t="s">
        <v>273</v>
      </c>
      <c r="D359" s="209">
        <v>100</v>
      </c>
      <c r="E359" s="247">
        <v>1</v>
      </c>
      <c r="F359" s="307">
        <v>3</v>
      </c>
      <c r="G359" s="307">
        <v>4</v>
      </c>
      <c r="H359" s="320">
        <f t="shared" si="94"/>
        <v>1200</v>
      </c>
      <c r="I359" s="476"/>
      <c r="J359" s="526"/>
      <c r="K359" s="219" t="s">
        <v>271</v>
      </c>
      <c r="L359" s="205" t="s">
        <v>273</v>
      </c>
      <c r="M359" s="209">
        <v>100</v>
      </c>
      <c r="N359" s="247">
        <v>1</v>
      </c>
      <c r="O359" s="307">
        <v>3</v>
      </c>
      <c r="P359" s="307">
        <v>4</v>
      </c>
      <c r="Q359" s="320">
        <f t="shared" si="95"/>
        <v>1200</v>
      </c>
      <c r="R359" s="476"/>
    </row>
    <row r="360" spans="1:18">
      <c r="A360" s="526"/>
      <c r="B360" s="219" t="s">
        <v>274</v>
      </c>
      <c r="C360" s="205" t="s">
        <v>275</v>
      </c>
      <c r="D360" s="209">
        <v>25</v>
      </c>
      <c r="E360" s="247">
        <v>1</v>
      </c>
      <c r="F360" s="307">
        <v>5</v>
      </c>
      <c r="G360" s="307">
        <v>4</v>
      </c>
      <c r="H360" s="320">
        <f t="shared" si="94"/>
        <v>500</v>
      </c>
      <c r="I360" s="476"/>
      <c r="J360" s="526"/>
      <c r="K360" s="219" t="s">
        <v>274</v>
      </c>
      <c r="L360" s="205" t="s">
        <v>275</v>
      </c>
      <c r="M360" s="209">
        <v>25</v>
      </c>
      <c r="N360" s="247">
        <v>1</v>
      </c>
      <c r="O360" s="307">
        <v>5</v>
      </c>
      <c r="P360" s="307">
        <v>4</v>
      </c>
      <c r="Q360" s="320">
        <f t="shared" si="95"/>
        <v>500</v>
      </c>
      <c r="R360" s="476"/>
    </row>
    <row r="361" spans="1:18">
      <c r="A361" s="526"/>
      <c r="B361" s="308" t="s">
        <v>4</v>
      </c>
      <c r="C361" s="309"/>
      <c r="D361" s="310"/>
      <c r="E361" s="311"/>
      <c r="F361" s="312"/>
      <c r="G361" s="312"/>
      <c r="H361" s="310">
        <f>SUBTOTAL(9,H356:H360)</f>
        <v>16100</v>
      </c>
      <c r="I361" s="475"/>
      <c r="J361" s="526"/>
      <c r="K361" s="308" t="s">
        <v>4</v>
      </c>
      <c r="L361" s="309"/>
      <c r="M361" s="310"/>
      <c r="N361" s="311"/>
      <c r="O361" s="312"/>
      <c r="P361" s="312"/>
      <c r="Q361" s="310">
        <f>SUBTOTAL(9,Q356:Q360)</f>
        <v>16100</v>
      </c>
      <c r="R361" s="475"/>
    </row>
    <row r="362" spans="1:18" ht="33.75">
      <c r="A362" s="522" t="s">
        <v>284</v>
      </c>
      <c r="B362" s="304" t="s">
        <v>213</v>
      </c>
      <c r="C362" s="303"/>
      <c r="D362" s="209"/>
      <c r="E362" s="210"/>
      <c r="F362" s="307"/>
      <c r="G362" s="307"/>
      <c r="H362" s="209"/>
      <c r="I362" s="475"/>
      <c r="J362" s="523" t="s">
        <v>288</v>
      </c>
      <c r="K362" s="304" t="s">
        <v>213</v>
      </c>
      <c r="L362" s="303"/>
      <c r="M362" s="209"/>
      <c r="N362" s="210"/>
      <c r="O362" s="307"/>
      <c r="P362" s="307"/>
      <c r="Q362" s="209"/>
      <c r="R362" s="475"/>
    </row>
    <row r="363" spans="1:18">
      <c r="A363" s="522"/>
      <c r="B363" s="219" t="s">
        <v>208</v>
      </c>
      <c r="C363" s="205"/>
      <c r="D363" s="209"/>
      <c r="E363" s="247"/>
      <c r="F363" s="307"/>
      <c r="G363" s="307"/>
      <c r="H363" s="320"/>
      <c r="I363" s="476"/>
      <c r="J363" s="523"/>
      <c r="K363" s="219" t="s">
        <v>208</v>
      </c>
      <c r="L363" s="205"/>
      <c r="M363" s="209"/>
      <c r="N363" s="247"/>
      <c r="O363" s="307"/>
      <c r="P363" s="307"/>
      <c r="Q363" s="320">
        <f>ROUND(M363*N363*O363*P363,0)</f>
        <v>0</v>
      </c>
      <c r="R363" s="476"/>
    </row>
    <row r="364" spans="1:18">
      <c r="A364" s="522"/>
      <c r="B364" s="219" t="s">
        <v>209</v>
      </c>
      <c r="C364" s="205"/>
      <c r="D364" s="209"/>
      <c r="E364" s="247"/>
      <c r="F364" s="307"/>
      <c r="G364" s="307"/>
      <c r="H364" s="320">
        <f>ROUND(D364*E364*F364*G364,0)</f>
        <v>0</v>
      </c>
      <c r="I364" s="476"/>
      <c r="J364" s="523"/>
      <c r="K364" s="219" t="s">
        <v>209</v>
      </c>
      <c r="L364" s="205"/>
      <c r="M364" s="209"/>
      <c r="N364" s="247"/>
      <c r="O364" s="307"/>
      <c r="P364" s="307"/>
      <c r="Q364" s="320">
        <f>ROUND(M364*N364*O364*P364,0)</f>
        <v>0</v>
      </c>
      <c r="R364" s="476"/>
    </row>
    <row r="365" spans="1:18">
      <c r="A365" s="522"/>
      <c r="B365" s="219" t="s">
        <v>270</v>
      </c>
      <c r="C365" s="205"/>
      <c r="D365" s="209"/>
      <c r="E365" s="247"/>
      <c r="F365" s="307"/>
      <c r="G365" s="307"/>
      <c r="H365" s="320">
        <f t="shared" ref="H365:H366" si="96">ROUND(D365*E365*F365*G365,0)</f>
        <v>0</v>
      </c>
      <c r="I365" s="476"/>
      <c r="J365" s="523"/>
      <c r="K365" s="219" t="s">
        <v>270</v>
      </c>
      <c r="L365" s="205"/>
      <c r="M365" s="209"/>
      <c r="N365" s="247"/>
      <c r="O365" s="307"/>
      <c r="P365" s="307"/>
      <c r="Q365" s="320">
        <f t="shared" ref="Q365:Q367" si="97">ROUND(M365*N365*O365*P365,0)</f>
        <v>0</v>
      </c>
      <c r="R365" s="476"/>
    </row>
    <row r="366" spans="1:18">
      <c r="A366" s="522"/>
      <c r="B366" s="219" t="s">
        <v>271</v>
      </c>
      <c r="C366" s="205"/>
      <c r="D366" s="209"/>
      <c r="E366" s="247"/>
      <c r="F366" s="307"/>
      <c r="G366" s="307"/>
      <c r="H366" s="320">
        <f t="shared" si="96"/>
        <v>0</v>
      </c>
      <c r="I366" s="476"/>
      <c r="J366" s="523"/>
      <c r="K366" s="219" t="s">
        <v>271</v>
      </c>
      <c r="L366" s="205"/>
      <c r="M366" s="209"/>
      <c r="N366" s="247"/>
      <c r="O366" s="307"/>
      <c r="P366" s="307"/>
      <c r="Q366" s="320">
        <f t="shared" si="97"/>
        <v>0</v>
      </c>
      <c r="R366" s="476"/>
    </row>
    <row r="367" spans="1:18">
      <c r="A367" s="522"/>
      <c r="B367" s="219" t="s">
        <v>274</v>
      </c>
      <c r="C367" s="304"/>
      <c r="D367" s="209"/>
      <c r="E367" s="247"/>
      <c r="F367" s="307"/>
      <c r="G367" s="307"/>
      <c r="H367" s="320">
        <v>0</v>
      </c>
      <c r="I367" s="476"/>
      <c r="J367" s="523"/>
      <c r="K367" s="219" t="s">
        <v>274</v>
      </c>
      <c r="L367" s="304"/>
      <c r="M367" s="209"/>
      <c r="N367" s="247"/>
      <c r="O367" s="307"/>
      <c r="P367" s="307"/>
      <c r="Q367" s="320">
        <f t="shared" si="97"/>
        <v>0</v>
      </c>
      <c r="R367" s="476"/>
    </row>
    <row r="368" spans="1:18">
      <c r="A368" s="522"/>
      <c r="B368" s="308" t="s">
        <v>4</v>
      </c>
      <c r="C368" s="309"/>
      <c r="D368" s="310"/>
      <c r="E368" s="311"/>
      <c r="F368" s="312"/>
      <c r="G368" s="312"/>
      <c r="H368" s="310">
        <f>SUBTOTAL(9,H363:H367)</f>
        <v>0</v>
      </c>
      <c r="I368" s="475"/>
      <c r="J368" s="523"/>
      <c r="K368" s="308" t="s">
        <v>4</v>
      </c>
      <c r="L368" s="309"/>
      <c r="M368" s="310"/>
      <c r="N368" s="311"/>
      <c r="O368" s="312"/>
      <c r="P368" s="312"/>
      <c r="Q368" s="310">
        <f>SUBTOTAL(9,Q363:Q367)</f>
        <v>0</v>
      </c>
      <c r="R368" s="475"/>
    </row>
    <row r="369" spans="1:18" ht="33.75">
      <c r="A369" s="522" t="s">
        <v>285</v>
      </c>
      <c r="B369" s="304" t="s">
        <v>213</v>
      </c>
      <c r="C369" s="303"/>
      <c r="D369" s="209"/>
      <c r="E369" s="210"/>
      <c r="F369" s="307"/>
      <c r="G369" s="307"/>
      <c r="H369" s="209"/>
      <c r="I369" s="475"/>
      <c r="J369" s="523" t="s">
        <v>289</v>
      </c>
      <c r="K369" s="304" t="s">
        <v>213</v>
      </c>
      <c r="L369" s="303"/>
      <c r="M369" s="209"/>
      <c r="N369" s="210"/>
      <c r="O369" s="307"/>
      <c r="P369" s="307"/>
      <c r="Q369" s="209"/>
      <c r="R369" s="475"/>
    </row>
    <row r="370" spans="1:18">
      <c r="A370" s="522"/>
      <c r="B370" s="219" t="s">
        <v>208</v>
      </c>
      <c r="C370" s="205"/>
      <c r="D370" s="209"/>
      <c r="E370" s="247"/>
      <c r="F370" s="307"/>
      <c r="G370" s="307"/>
      <c r="H370" s="320">
        <f>ROUND(D370*E370*G370,0)</f>
        <v>0</v>
      </c>
      <c r="I370" s="476"/>
      <c r="J370" s="523"/>
      <c r="K370" s="219" t="s">
        <v>208</v>
      </c>
      <c r="L370" s="205"/>
      <c r="M370" s="209"/>
      <c r="N370" s="247"/>
      <c r="O370" s="307"/>
      <c r="P370" s="307"/>
      <c r="Q370" s="320">
        <f>ROUND(M370*N370*P370,0)</f>
        <v>0</v>
      </c>
      <c r="R370" s="476"/>
    </row>
    <row r="371" spans="1:18">
      <c r="A371" s="522"/>
      <c r="B371" s="219" t="s">
        <v>209</v>
      </c>
      <c r="C371" s="205"/>
      <c r="D371" s="209"/>
      <c r="E371" s="247"/>
      <c r="F371" s="307"/>
      <c r="G371" s="307"/>
      <c r="H371" s="320">
        <f>ROUND(D371*E371*F371*G371,0)</f>
        <v>0</v>
      </c>
      <c r="I371" s="476"/>
      <c r="J371" s="523"/>
      <c r="K371" s="219" t="s">
        <v>209</v>
      </c>
      <c r="L371" s="205"/>
      <c r="M371" s="209"/>
      <c r="N371" s="247"/>
      <c r="O371" s="307"/>
      <c r="P371" s="307"/>
      <c r="Q371" s="320">
        <f>ROUND(M371*N371*O371*P371,0)</f>
        <v>0</v>
      </c>
      <c r="R371" s="476"/>
    </row>
    <row r="372" spans="1:18">
      <c r="A372" s="522"/>
      <c r="B372" s="219" t="s">
        <v>270</v>
      </c>
      <c r="C372" s="205"/>
      <c r="D372" s="209"/>
      <c r="E372" s="247"/>
      <c r="F372" s="307"/>
      <c r="G372" s="307"/>
      <c r="H372" s="320">
        <f t="shared" ref="H372:H374" si="98">ROUND(D372*E372*F372*G372,0)</f>
        <v>0</v>
      </c>
      <c r="I372" s="476"/>
      <c r="J372" s="523"/>
      <c r="K372" s="219" t="s">
        <v>270</v>
      </c>
      <c r="L372" s="205"/>
      <c r="M372" s="209"/>
      <c r="N372" s="247"/>
      <c r="O372" s="307"/>
      <c r="P372" s="307"/>
      <c r="Q372" s="320">
        <f t="shared" ref="Q372:Q374" si="99">ROUND(M372*N372*O372*P372,0)</f>
        <v>0</v>
      </c>
      <c r="R372" s="476"/>
    </row>
    <row r="373" spans="1:18">
      <c r="A373" s="522"/>
      <c r="B373" s="219" t="s">
        <v>271</v>
      </c>
      <c r="C373" s="205"/>
      <c r="D373" s="209"/>
      <c r="E373" s="247"/>
      <c r="F373" s="307"/>
      <c r="G373" s="307"/>
      <c r="H373" s="320">
        <f>ROUND(D373*E373*F373*G373,0)</f>
        <v>0</v>
      </c>
      <c r="I373" s="476"/>
      <c r="J373" s="523"/>
      <c r="K373" s="219" t="s">
        <v>271</v>
      </c>
      <c r="L373" s="205"/>
      <c r="M373" s="209"/>
      <c r="N373" s="247"/>
      <c r="O373" s="307"/>
      <c r="P373" s="307"/>
      <c r="Q373" s="320">
        <f t="shared" si="99"/>
        <v>0</v>
      </c>
      <c r="R373" s="476"/>
    </row>
    <row r="374" spans="1:18">
      <c r="A374" s="522"/>
      <c r="B374" s="219" t="s">
        <v>274</v>
      </c>
      <c r="C374" s="304"/>
      <c r="D374" s="209"/>
      <c r="E374" s="247"/>
      <c r="F374" s="307"/>
      <c r="G374" s="307"/>
      <c r="H374" s="320">
        <f>ROUND(D374*E374*F374*G374,0)</f>
        <v>0</v>
      </c>
      <c r="I374" s="476"/>
      <c r="J374" s="523"/>
      <c r="K374" s="219" t="s">
        <v>274</v>
      </c>
      <c r="L374" s="304"/>
      <c r="M374" s="209"/>
      <c r="N374" s="247"/>
      <c r="O374" s="307"/>
      <c r="P374" s="307"/>
      <c r="Q374" s="320">
        <f t="shared" si="99"/>
        <v>0</v>
      </c>
      <c r="R374" s="476"/>
    </row>
    <row r="375" spans="1:18">
      <c r="A375" s="522"/>
      <c r="B375" s="308" t="s">
        <v>4</v>
      </c>
      <c r="C375" s="309"/>
      <c r="D375" s="310"/>
      <c r="E375" s="311"/>
      <c r="F375" s="312"/>
      <c r="G375" s="312"/>
      <c r="H375" s="310">
        <f>SUBTOTAL(9,H370:H374)</f>
        <v>0</v>
      </c>
      <c r="I375" s="475"/>
      <c r="J375" s="523"/>
      <c r="K375" s="308" t="s">
        <v>4</v>
      </c>
      <c r="L375" s="309"/>
      <c r="M375" s="310"/>
      <c r="N375" s="311"/>
      <c r="O375" s="312"/>
      <c r="P375" s="312"/>
      <c r="Q375" s="310">
        <f>SUBTOTAL(9,Q370:Q374)</f>
        <v>0</v>
      </c>
      <c r="R375" s="475"/>
    </row>
    <row r="376" spans="1:18" ht="33.75">
      <c r="A376" s="522" t="s">
        <v>286</v>
      </c>
      <c r="B376" s="304" t="s">
        <v>213</v>
      </c>
      <c r="C376" s="303"/>
      <c r="D376" s="209"/>
      <c r="E376" s="210"/>
      <c r="F376" s="307"/>
      <c r="G376" s="307"/>
      <c r="H376" s="209"/>
      <c r="I376" s="475"/>
      <c r="J376" s="523" t="s">
        <v>290</v>
      </c>
      <c r="K376" s="304" t="s">
        <v>213</v>
      </c>
      <c r="L376" s="303"/>
      <c r="M376" s="209"/>
      <c r="N376" s="210"/>
      <c r="O376" s="307"/>
      <c r="P376" s="307"/>
      <c r="Q376" s="209"/>
      <c r="R376" s="475"/>
    </row>
    <row r="377" spans="1:18">
      <c r="A377" s="522"/>
      <c r="B377" s="219" t="s">
        <v>208</v>
      </c>
      <c r="C377" s="205"/>
      <c r="D377" s="209"/>
      <c r="E377" s="247"/>
      <c r="F377" s="307"/>
      <c r="G377" s="307"/>
      <c r="H377" s="320">
        <f>ROUND(D377*E377*G377,0)</f>
        <v>0</v>
      </c>
      <c r="I377" s="476"/>
      <c r="J377" s="523"/>
      <c r="K377" s="219" t="s">
        <v>208</v>
      </c>
      <c r="L377" s="205"/>
      <c r="M377" s="209"/>
      <c r="N377" s="247"/>
      <c r="O377" s="307"/>
      <c r="P377" s="307"/>
      <c r="Q377" s="320">
        <f>ROUND(M377*N377*P377,0)</f>
        <v>0</v>
      </c>
      <c r="R377" s="476"/>
    </row>
    <row r="378" spans="1:18">
      <c r="A378" s="522"/>
      <c r="B378" s="219" t="s">
        <v>209</v>
      </c>
      <c r="C378" s="205"/>
      <c r="D378" s="209"/>
      <c r="E378" s="247"/>
      <c r="F378" s="307"/>
      <c r="G378" s="307"/>
      <c r="H378" s="320">
        <f>ROUND(D378*E378*F378*G378,0)</f>
        <v>0</v>
      </c>
      <c r="I378" s="476"/>
      <c r="J378" s="523"/>
      <c r="K378" s="219" t="s">
        <v>209</v>
      </c>
      <c r="L378" s="205"/>
      <c r="M378" s="209"/>
      <c r="N378" s="247"/>
      <c r="O378" s="307"/>
      <c r="P378" s="307"/>
      <c r="Q378" s="320">
        <f>ROUND(M378*N378*O378*P378,0)</f>
        <v>0</v>
      </c>
      <c r="R378" s="476"/>
    </row>
    <row r="379" spans="1:18">
      <c r="A379" s="522"/>
      <c r="B379" s="219" t="s">
        <v>270</v>
      </c>
      <c r="C379" s="205"/>
      <c r="D379" s="209"/>
      <c r="E379" s="247"/>
      <c r="F379" s="307"/>
      <c r="G379" s="307"/>
      <c r="H379" s="320">
        <f t="shared" ref="H379:H381" si="100">ROUND(D379*E379*F379*G379,0)</f>
        <v>0</v>
      </c>
      <c r="I379" s="476"/>
      <c r="J379" s="523"/>
      <c r="K379" s="219" t="s">
        <v>270</v>
      </c>
      <c r="L379" s="205"/>
      <c r="M379" s="209"/>
      <c r="N379" s="247"/>
      <c r="O379" s="307"/>
      <c r="P379" s="307"/>
      <c r="Q379" s="320">
        <f t="shared" ref="Q379:Q381" si="101">ROUND(M379*N379*O379*P379,0)</f>
        <v>0</v>
      </c>
      <c r="R379" s="476"/>
    </row>
    <row r="380" spans="1:18">
      <c r="A380" s="522"/>
      <c r="B380" s="219" t="s">
        <v>271</v>
      </c>
      <c r="C380" s="205"/>
      <c r="D380" s="209"/>
      <c r="E380" s="232"/>
      <c r="F380" s="307"/>
      <c r="G380" s="307"/>
      <c r="H380" s="320">
        <v>0</v>
      </c>
      <c r="I380" s="476"/>
      <c r="J380" s="523"/>
      <c r="K380" s="219" t="s">
        <v>271</v>
      </c>
      <c r="L380" s="205"/>
      <c r="M380" s="209"/>
      <c r="N380" s="247"/>
      <c r="O380" s="307"/>
      <c r="P380" s="307"/>
      <c r="Q380" s="320">
        <f t="shared" si="101"/>
        <v>0</v>
      </c>
      <c r="R380" s="476"/>
    </row>
    <row r="381" spans="1:18">
      <c r="A381" s="522"/>
      <c r="B381" s="219" t="s">
        <v>274</v>
      </c>
      <c r="C381" s="304"/>
      <c r="D381" s="209"/>
      <c r="E381" s="247"/>
      <c r="F381" s="307"/>
      <c r="G381" s="307"/>
      <c r="H381" s="320">
        <f t="shared" si="100"/>
        <v>0</v>
      </c>
      <c r="I381" s="476"/>
      <c r="J381" s="523"/>
      <c r="K381" s="219" t="s">
        <v>274</v>
      </c>
      <c r="L381" s="304"/>
      <c r="M381" s="209"/>
      <c r="N381" s="247"/>
      <c r="O381" s="307"/>
      <c r="P381" s="307"/>
      <c r="Q381" s="320">
        <f t="shared" si="101"/>
        <v>0</v>
      </c>
      <c r="R381" s="476"/>
    </row>
    <row r="382" spans="1:18">
      <c r="A382" s="522"/>
      <c r="B382" s="308" t="s">
        <v>4</v>
      </c>
      <c r="C382" s="309"/>
      <c r="D382" s="310"/>
      <c r="E382" s="311"/>
      <c r="F382" s="312"/>
      <c r="G382" s="312"/>
      <c r="H382" s="310">
        <f>SUBTOTAL(9,H377:H381)</f>
        <v>0</v>
      </c>
      <c r="I382" s="475"/>
      <c r="J382" s="523"/>
      <c r="K382" s="308" t="s">
        <v>4</v>
      </c>
      <c r="L382" s="309"/>
      <c r="M382" s="310"/>
      <c r="N382" s="311"/>
      <c r="O382" s="312"/>
      <c r="P382" s="312"/>
      <c r="Q382" s="310">
        <f>SUBTOTAL(9,Q377:Q381)</f>
        <v>0</v>
      </c>
      <c r="R382" s="475"/>
    </row>
    <row r="383" spans="1:18" ht="33.75">
      <c r="A383" s="522" t="s">
        <v>287</v>
      </c>
      <c r="B383" s="304" t="s">
        <v>213</v>
      </c>
      <c r="C383" s="303"/>
      <c r="D383" s="209"/>
      <c r="E383" s="210"/>
      <c r="F383" s="307"/>
      <c r="G383" s="307"/>
      <c r="H383" s="209"/>
      <c r="I383" s="475"/>
      <c r="J383" s="523" t="s">
        <v>291</v>
      </c>
      <c r="K383" s="304" t="s">
        <v>213</v>
      </c>
      <c r="L383" s="303"/>
      <c r="M383" s="209"/>
      <c r="N383" s="210"/>
      <c r="O383" s="307"/>
      <c r="P383" s="307"/>
      <c r="Q383" s="209"/>
      <c r="R383" s="475"/>
    </row>
    <row r="384" spans="1:18">
      <c r="A384" s="522"/>
      <c r="B384" s="219" t="s">
        <v>208</v>
      </c>
      <c r="C384" s="205"/>
      <c r="D384" s="209"/>
      <c r="E384" s="247"/>
      <c r="F384" s="307"/>
      <c r="G384" s="307"/>
      <c r="H384" s="320">
        <f>ROUND(D384*E384*G384,0)</f>
        <v>0</v>
      </c>
      <c r="I384" s="476"/>
      <c r="J384" s="523"/>
      <c r="K384" s="219" t="s">
        <v>208</v>
      </c>
      <c r="L384" s="205"/>
      <c r="M384" s="209"/>
      <c r="N384" s="247"/>
      <c r="O384" s="307"/>
      <c r="P384" s="307"/>
      <c r="Q384" s="320">
        <f>ROUND(M384*N384*P384,0)</f>
        <v>0</v>
      </c>
      <c r="R384" s="476"/>
    </row>
    <row r="385" spans="1:18">
      <c r="A385" s="522"/>
      <c r="B385" s="219" t="s">
        <v>209</v>
      </c>
      <c r="C385" s="205"/>
      <c r="D385" s="209"/>
      <c r="E385" s="247"/>
      <c r="F385" s="307"/>
      <c r="G385" s="307"/>
      <c r="H385" s="320">
        <f>ROUND(D385*E385*F385*G385,0)</f>
        <v>0</v>
      </c>
      <c r="I385" s="476"/>
      <c r="J385" s="523"/>
      <c r="K385" s="219" t="s">
        <v>209</v>
      </c>
      <c r="L385" s="205"/>
      <c r="M385" s="209"/>
      <c r="N385" s="247"/>
      <c r="O385" s="307"/>
      <c r="P385" s="307"/>
      <c r="Q385" s="320">
        <f>ROUND(M385*N385*O385*P385,0)</f>
        <v>0</v>
      </c>
      <c r="R385" s="476"/>
    </row>
    <row r="386" spans="1:18">
      <c r="A386" s="522"/>
      <c r="B386" s="219" t="s">
        <v>270</v>
      </c>
      <c r="C386" s="205"/>
      <c r="D386" s="209"/>
      <c r="E386" s="247"/>
      <c r="F386" s="307"/>
      <c r="G386" s="307"/>
      <c r="H386" s="320">
        <f t="shared" ref="H386:H388" si="102">ROUND(D386*E386*F386*G386,0)</f>
        <v>0</v>
      </c>
      <c r="I386" s="476"/>
      <c r="J386" s="523"/>
      <c r="K386" s="219" t="s">
        <v>270</v>
      </c>
      <c r="L386" s="205"/>
      <c r="M386" s="209"/>
      <c r="N386" s="247"/>
      <c r="O386" s="307"/>
      <c r="P386" s="307"/>
      <c r="Q386" s="320">
        <f t="shared" ref="Q386:Q388" si="103">ROUND(M386*N386*O386*P386,0)</f>
        <v>0</v>
      </c>
      <c r="R386" s="476"/>
    </row>
    <row r="387" spans="1:18">
      <c r="A387" s="522"/>
      <c r="B387" s="219" t="s">
        <v>271</v>
      </c>
      <c r="C387" s="205"/>
      <c r="D387" s="209"/>
      <c r="E387" s="247"/>
      <c r="F387" s="307"/>
      <c r="G387" s="307"/>
      <c r="H387" s="320">
        <f t="shared" si="102"/>
        <v>0</v>
      </c>
      <c r="I387" s="476"/>
      <c r="J387" s="523"/>
      <c r="K387" s="219" t="s">
        <v>271</v>
      </c>
      <c r="L387" s="205"/>
      <c r="M387" s="209"/>
      <c r="N387" s="247"/>
      <c r="O387" s="307"/>
      <c r="P387" s="307"/>
      <c r="Q387" s="320">
        <f t="shared" si="103"/>
        <v>0</v>
      </c>
      <c r="R387" s="476"/>
    </row>
    <row r="388" spans="1:18">
      <c r="A388" s="522"/>
      <c r="B388" s="219" t="s">
        <v>274</v>
      </c>
      <c r="C388" s="304"/>
      <c r="D388" s="209"/>
      <c r="E388" s="247"/>
      <c r="F388" s="307"/>
      <c r="G388" s="307"/>
      <c r="H388" s="320">
        <f t="shared" si="102"/>
        <v>0</v>
      </c>
      <c r="I388" s="476"/>
      <c r="J388" s="523"/>
      <c r="K388" s="219" t="s">
        <v>274</v>
      </c>
      <c r="L388" s="304"/>
      <c r="M388" s="209"/>
      <c r="N388" s="247"/>
      <c r="O388" s="307"/>
      <c r="P388" s="307"/>
      <c r="Q388" s="320">
        <f t="shared" si="103"/>
        <v>0</v>
      </c>
      <c r="R388" s="476"/>
    </row>
    <row r="389" spans="1:18">
      <c r="A389" s="522"/>
      <c r="B389" s="308" t="s">
        <v>4</v>
      </c>
      <c r="C389" s="309"/>
      <c r="D389" s="310"/>
      <c r="E389" s="311"/>
      <c r="F389" s="312"/>
      <c r="G389" s="312"/>
      <c r="H389" s="310">
        <f>SUBTOTAL(9,H384:H388)</f>
        <v>0</v>
      </c>
      <c r="I389" s="475"/>
      <c r="J389" s="523"/>
      <c r="K389" s="308" t="s">
        <v>4</v>
      </c>
      <c r="L389" s="309"/>
      <c r="M389" s="310"/>
      <c r="N389" s="311"/>
      <c r="O389" s="312"/>
      <c r="P389" s="312"/>
      <c r="Q389" s="310">
        <f>SUBTOTAL(9,Q384:Q388)</f>
        <v>0</v>
      </c>
      <c r="R389" s="475"/>
    </row>
    <row r="390" spans="1:18">
      <c r="H390" s="318">
        <f>SUBTOTAL(9,H362:H389)</f>
        <v>0</v>
      </c>
      <c r="I390" s="477"/>
      <c r="Q390" s="318">
        <f>SUBTOTAL(9,Q362:Q389)</f>
        <v>0</v>
      </c>
      <c r="R390" s="477"/>
    </row>
  </sheetData>
  <sheetProtection formatCells="0" formatColumns="0" formatRows="0" insertColumns="0" insertRows="0" insertHyperlinks="0" deleteColumns="0" deleteRows="0" sort="0" autoFilter="0" pivotTables="0"/>
  <mergeCells count="114">
    <mergeCell ref="A1:H1"/>
    <mergeCell ref="J1:Q1"/>
    <mergeCell ref="J302:J308"/>
    <mergeCell ref="A336:A342"/>
    <mergeCell ref="A343:A349"/>
    <mergeCell ref="J311:Q311"/>
    <mergeCell ref="J315:J321"/>
    <mergeCell ref="J322:J328"/>
    <mergeCell ref="J329:J335"/>
    <mergeCell ref="J336:J342"/>
    <mergeCell ref="J343:J349"/>
    <mergeCell ref="A311:H311"/>
    <mergeCell ref="A315:A321"/>
    <mergeCell ref="A322:A328"/>
    <mergeCell ref="A329:A335"/>
    <mergeCell ref="A149:A155"/>
    <mergeCell ref="A302:A308"/>
    <mergeCell ref="A169:A175"/>
    <mergeCell ref="A176:A182"/>
    <mergeCell ref="A183:A189"/>
    <mergeCell ref="A190:A196"/>
    <mergeCell ref="A204:A210"/>
    <mergeCell ref="A225:A231"/>
    <mergeCell ref="A246:A252"/>
    <mergeCell ref="A5:H5"/>
    <mergeCell ref="J5:Q5"/>
    <mergeCell ref="A128:A134"/>
    <mergeCell ref="A72:A78"/>
    <mergeCell ref="A79:A85"/>
    <mergeCell ref="A44:A50"/>
    <mergeCell ref="A51:A57"/>
    <mergeCell ref="A58:A64"/>
    <mergeCell ref="A65:A71"/>
    <mergeCell ref="A121:A127"/>
    <mergeCell ref="A9:A15"/>
    <mergeCell ref="A16:A22"/>
    <mergeCell ref="A23:A29"/>
    <mergeCell ref="A30:A36"/>
    <mergeCell ref="A37:A43"/>
    <mergeCell ref="A86:A92"/>
    <mergeCell ref="A93:A99"/>
    <mergeCell ref="A100:A106"/>
    <mergeCell ref="A107:A113"/>
    <mergeCell ref="A114:A120"/>
    <mergeCell ref="J93:J99"/>
    <mergeCell ref="J100:J106"/>
    <mergeCell ref="J107:J113"/>
    <mergeCell ref="J114:J120"/>
    <mergeCell ref="J121:J127"/>
    <mergeCell ref="J9:J15"/>
    <mergeCell ref="J16:J22"/>
    <mergeCell ref="J23:J29"/>
    <mergeCell ref="J30:J36"/>
    <mergeCell ref="J37:J43"/>
    <mergeCell ref="J44:J50"/>
    <mergeCell ref="J51:J57"/>
    <mergeCell ref="J58:J64"/>
    <mergeCell ref="J65:J71"/>
    <mergeCell ref="J72:J78"/>
    <mergeCell ref="J79:J85"/>
    <mergeCell ref="J86:J92"/>
    <mergeCell ref="J169:J175"/>
    <mergeCell ref="J176:J182"/>
    <mergeCell ref="J183:J189"/>
    <mergeCell ref="J190:J196"/>
    <mergeCell ref="A197:A203"/>
    <mergeCell ref="J197:J203"/>
    <mergeCell ref="J128:J134"/>
    <mergeCell ref="J135:J141"/>
    <mergeCell ref="J142:J148"/>
    <mergeCell ref="A158:H158"/>
    <mergeCell ref="A162:A168"/>
    <mergeCell ref="A135:A141"/>
    <mergeCell ref="A142:A148"/>
    <mergeCell ref="J149:J155"/>
    <mergeCell ref="J158:Q158"/>
    <mergeCell ref="J162:J168"/>
    <mergeCell ref="J225:J231"/>
    <mergeCell ref="A232:A238"/>
    <mergeCell ref="J232:J238"/>
    <mergeCell ref="A239:A245"/>
    <mergeCell ref="J239:J245"/>
    <mergeCell ref="J204:J210"/>
    <mergeCell ref="A211:A217"/>
    <mergeCell ref="J211:J217"/>
    <mergeCell ref="A218:A224"/>
    <mergeCell ref="J218:J224"/>
    <mergeCell ref="J288:J294"/>
    <mergeCell ref="A295:A301"/>
    <mergeCell ref="J295:J301"/>
    <mergeCell ref="J267:J273"/>
    <mergeCell ref="A274:A280"/>
    <mergeCell ref="J274:J280"/>
    <mergeCell ref="A281:A287"/>
    <mergeCell ref="J281:J287"/>
    <mergeCell ref="J246:J252"/>
    <mergeCell ref="A253:A259"/>
    <mergeCell ref="J253:J259"/>
    <mergeCell ref="A260:A266"/>
    <mergeCell ref="J260:J266"/>
    <mergeCell ref="A267:A273"/>
    <mergeCell ref="A288:A294"/>
    <mergeCell ref="A369:A375"/>
    <mergeCell ref="J369:J375"/>
    <mergeCell ref="A376:A382"/>
    <mergeCell ref="J376:J382"/>
    <mergeCell ref="A383:A389"/>
    <mergeCell ref="J383:J389"/>
    <mergeCell ref="A351:H351"/>
    <mergeCell ref="J351:Q351"/>
    <mergeCell ref="A355:A361"/>
    <mergeCell ref="J355:J361"/>
    <mergeCell ref="A362:A368"/>
    <mergeCell ref="J362:J368"/>
  </mergeCells>
  <pageMargins left="0" right="0" top="0" bottom="0" header="0.3" footer="0.3"/>
  <pageSetup paperSize="5" scale="61" orientation="landscape" horizontalDpi="4294967294" verticalDpi="4294967294" r:id="rId1"/>
  <headerFooter>
    <oddFooter>&amp;R&amp;P</oddFooter>
  </headerFooter>
  <rowBreaks count="3" manualBreakCount="3">
    <brk id="35" max="15" man="1"/>
    <brk id="157" max="16383" man="1"/>
    <brk id="197"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59999389629810485"/>
  </sheetPr>
  <dimension ref="A7:V198"/>
  <sheetViews>
    <sheetView topLeftCell="A22" zoomScaleNormal="100" workbookViewId="0">
      <selection activeCell="D35" sqref="D35"/>
    </sheetView>
  </sheetViews>
  <sheetFormatPr defaultColWidth="9.140625" defaultRowHeight="12.75"/>
  <cols>
    <col min="1" max="1" width="3.42578125" style="91" customWidth="1"/>
    <col min="2" max="2" width="3" style="92" customWidth="1"/>
    <col min="3" max="3" width="51" style="91" customWidth="1"/>
    <col min="4" max="4" width="9.42578125" style="93" customWidth="1"/>
    <col min="5" max="5" width="8.7109375" style="93" customWidth="1"/>
    <col min="6" max="6" width="11" style="94" customWidth="1"/>
    <col min="7" max="15" width="8.7109375" style="11" customWidth="1"/>
    <col min="16" max="16" width="9.140625" style="4"/>
    <col min="17" max="16384" width="9.140625" style="5"/>
  </cols>
  <sheetData>
    <row r="7" spans="1:15" ht="15.75">
      <c r="A7" s="539" t="s">
        <v>65</v>
      </c>
      <c r="B7" s="540"/>
      <c r="C7" s="540"/>
      <c r="D7" s="540"/>
      <c r="E7" s="540"/>
      <c r="F7" s="540"/>
      <c r="G7" s="540"/>
      <c r="H7" s="540"/>
      <c r="I7" s="540"/>
      <c r="J7" s="540"/>
      <c r="K7" s="541"/>
      <c r="L7" s="541"/>
      <c r="M7" s="541"/>
      <c r="N7" s="541"/>
      <c r="O7" s="541"/>
    </row>
    <row r="8" spans="1:15">
      <c r="A8" s="542" t="s">
        <v>67</v>
      </c>
      <c r="B8" s="543"/>
      <c r="C8" s="543"/>
      <c r="D8" s="543"/>
      <c r="E8" s="543"/>
      <c r="F8" s="543"/>
      <c r="G8" s="544"/>
      <c r="H8" s="544"/>
      <c r="I8" s="544"/>
      <c r="J8" s="544"/>
      <c r="K8" s="545"/>
      <c r="L8" s="545"/>
      <c r="M8" s="545"/>
      <c r="N8" s="545"/>
      <c r="O8" s="545"/>
    </row>
    <row r="9" spans="1:15">
      <c r="A9" s="553" t="s">
        <v>80</v>
      </c>
      <c r="B9" s="554"/>
      <c r="C9" s="554"/>
      <c r="D9" s="554"/>
      <c r="E9" s="554"/>
      <c r="F9" s="554"/>
      <c r="G9" s="555"/>
      <c r="H9" s="555"/>
      <c r="I9" s="555"/>
      <c r="J9" s="555"/>
      <c r="K9" s="555"/>
      <c r="L9" s="555"/>
      <c r="M9" s="555"/>
      <c r="N9" s="555"/>
      <c r="O9" s="555"/>
    </row>
    <row r="10" spans="1:15">
      <c r="A10" s="553" t="s">
        <v>81</v>
      </c>
      <c r="B10" s="554"/>
      <c r="C10" s="554"/>
      <c r="D10" s="554"/>
      <c r="E10" s="554"/>
      <c r="F10" s="554"/>
      <c r="G10" s="555"/>
      <c r="H10" s="555"/>
      <c r="I10" s="555"/>
      <c r="J10" s="555"/>
      <c r="K10" s="555"/>
      <c r="L10" s="555"/>
      <c r="M10" s="555"/>
      <c r="N10" s="555"/>
      <c r="O10" s="555"/>
    </row>
    <row r="11" spans="1:15">
      <c r="A11" s="553" t="s">
        <v>70</v>
      </c>
      <c r="B11" s="554"/>
      <c r="C11" s="554"/>
      <c r="D11" s="554"/>
      <c r="E11" s="554"/>
      <c r="F11" s="554"/>
      <c r="G11" s="555"/>
      <c r="H11" s="555"/>
      <c r="I11" s="555"/>
      <c r="J11" s="555"/>
      <c r="K11" s="555"/>
      <c r="L11" s="555"/>
      <c r="M11" s="555"/>
      <c r="N11" s="555"/>
      <c r="O11" s="555"/>
    </row>
    <row r="12" spans="1:15">
      <c r="A12" s="553" t="s">
        <v>88</v>
      </c>
      <c r="B12" s="554"/>
      <c r="C12" s="554"/>
      <c r="D12" s="554"/>
      <c r="E12" s="554"/>
      <c r="F12" s="554"/>
      <c r="G12" s="555"/>
      <c r="H12" s="555"/>
      <c r="I12" s="555"/>
      <c r="J12" s="555"/>
      <c r="K12" s="555"/>
      <c r="L12" s="555"/>
      <c r="M12" s="555"/>
      <c r="N12" s="555"/>
      <c r="O12" s="555"/>
    </row>
    <row r="13" spans="1:15" ht="24.75" customHeight="1">
      <c r="A13" s="556" t="s">
        <v>71</v>
      </c>
      <c r="B13" s="557"/>
      <c r="C13" s="557"/>
      <c r="D13" s="557"/>
      <c r="E13" s="557"/>
      <c r="F13" s="557"/>
      <c r="G13" s="558"/>
      <c r="H13" s="558"/>
      <c r="I13" s="558"/>
      <c r="J13" s="558"/>
      <c r="K13" s="558"/>
      <c r="L13" s="558"/>
      <c r="M13" s="558"/>
      <c r="N13" s="558"/>
      <c r="O13" s="558"/>
    </row>
    <row r="14" spans="1:15">
      <c r="A14" s="553" t="s">
        <v>72</v>
      </c>
      <c r="B14" s="554"/>
      <c r="C14" s="554"/>
      <c r="D14" s="554"/>
      <c r="E14" s="554"/>
      <c r="F14" s="554"/>
      <c r="G14" s="555"/>
      <c r="H14" s="555"/>
      <c r="I14" s="555"/>
      <c r="J14" s="555"/>
      <c r="K14" s="555"/>
      <c r="L14" s="555"/>
      <c r="M14" s="555"/>
      <c r="N14" s="555"/>
      <c r="O14" s="555"/>
    </row>
    <row r="15" spans="1:15">
      <c r="A15" s="6" t="s">
        <v>79</v>
      </c>
      <c r="B15" s="7"/>
      <c r="C15" s="7"/>
      <c r="D15" s="7"/>
      <c r="E15" s="7"/>
      <c r="F15" s="7"/>
      <c r="G15" s="8"/>
      <c r="H15" s="8"/>
      <c r="I15" s="8"/>
      <c r="J15" s="8"/>
      <c r="K15" s="8"/>
      <c r="L15" s="8"/>
      <c r="M15" s="8"/>
      <c r="N15" s="8"/>
      <c r="O15" s="8"/>
    </row>
    <row r="16" spans="1:15">
      <c r="A16" s="548" t="s">
        <v>77</v>
      </c>
      <c r="B16" s="549"/>
      <c r="C16" s="549"/>
      <c r="D16" s="549"/>
      <c r="E16" s="549"/>
      <c r="F16" s="549"/>
      <c r="G16" s="550"/>
      <c r="H16" s="550"/>
      <c r="I16" s="550"/>
      <c r="J16" s="550"/>
      <c r="K16" s="550"/>
      <c r="L16" s="550"/>
      <c r="M16" s="550"/>
      <c r="N16" s="550"/>
      <c r="O16" s="550"/>
    </row>
    <row r="17" spans="1:21">
      <c r="A17" s="548" t="s">
        <v>82</v>
      </c>
      <c r="B17" s="549"/>
      <c r="C17" s="549"/>
      <c r="D17" s="549"/>
      <c r="E17" s="549"/>
      <c r="F17" s="549"/>
      <c r="G17" s="550"/>
      <c r="H17" s="550"/>
      <c r="I17" s="550"/>
      <c r="J17" s="550"/>
      <c r="K17" s="550"/>
      <c r="L17" s="550"/>
      <c r="M17" s="550"/>
      <c r="N17" s="550"/>
      <c r="O17" s="550"/>
    </row>
    <row r="18" spans="1:21" ht="18.75" customHeight="1">
      <c r="A18" s="9"/>
      <c r="B18" s="10"/>
      <c r="C18" s="1" t="s">
        <v>66</v>
      </c>
      <c r="D18" s="546"/>
      <c r="E18" s="547"/>
      <c r="F18" s="547"/>
      <c r="G18" s="547"/>
      <c r="H18" s="547"/>
      <c r="O18" s="5"/>
      <c r="P18" s="5"/>
    </row>
    <row r="19" spans="1:21" ht="18.75" customHeight="1">
      <c r="A19" s="9"/>
      <c r="B19" s="10"/>
      <c r="C19" s="1" t="s">
        <v>83</v>
      </c>
      <c r="D19" s="546"/>
      <c r="E19" s="547"/>
      <c r="F19" s="547"/>
      <c r="G19" s="547"/>
      <c r="H19" s="547"/>
      <c r="O19" s="5"/>
      <c r="P19" s="5"/>
    </row>
    <row r="20" spans="1:21" ht="18.75" customHeight="1">
      <c r="A20" s="9"/>
      <c r="B20" s="10"/>
      <c r="C20" s="1" t="s">
        <v>87</v>
      </c>
      <c r="D20" s="546"/>
      <c r="E20" s="547"/>
      <c r="F20" s="547"/>
      <c r="G20" s="547"/>
      <c r="H20" s="547"/>
      <c r="O20" s="5"/>
      <c r="P20" s="5"/>
    </row>
    <row r="21" spans="1:21" ht="18.75" customHeight="1">
      <c r="A21" s="9"/>
      <c r="B21" s="10"/>
      <c r="C21" s="1" t="s">
        <v>68</v>
      </c>
      <c r="D21" s="551"/>
      <c r="E21" s="552"/>
      <c r="F21" s="552"/>
      <c r="G21" s="552"/>
      <c r="H21" s="552"/>
      <c r="O21" s="5"/>
      <c r="P21" s="5"/>
    </row>
    <row r="22" spans="1:21" ht="15.75" customHeight="1">
      <c r="A22" s="528" t="s">
        <v>84</v>
      </c>
      <c r="B22" s="528"/>
      <c r="C22" s="528"/>
      <c r="D22" s="3"/>
      <c r="E22" s="2"/>
      <c r="F22" s="2"/>
      <c r="G22" s="2"/>
      <c r="H22" s="2"/>
      <c r="O22" s="5"/>
      <c r="P22" s="5"/>
    </row>
    <row r="23" spans="1:21" ht="12.75" customHeight="1">
      <c r="A23" s="9"/>
      <c r="B23" s="10"/>
      <c r="C23" s="132" t="s">
        <v>96</v>
      </c>
      <c r="D23" s="132" t="s">
        <v>0</v>
      </c>
      <c r="E23" s="132" t="s">
        <v>1</v>
      </c>
      <c r="F23" s="132" t="s">
        <v>2</v>
      </c>
      <c r="G23" s="132" t="s">
        <v>3</v>
      </c>
      <c r="H23" s="133" t="s">
        <v>4</v>
      </c>
      <c r="P23" s="14"/>
      <c r="Q23" s="14"/>
      <c r="R23" s="14"/>
      <c r="S23" s="14"/>
      <c r="T23" s="14"/>
      <c r="U23" s="14"/>
    </row>
    <row r="24" spans="1:21" ht="12.75" customHeight="1">
      <c r="A24" s="9"/>
      <c r="B24" s="10"/>
      <c r="C24" s="5"/>
      <c r="D24" s="12"/>
      <c r="E24" s="12"/>
      <c r="F24" s="12"/>
      <c r="G24" s="12"/>
      <c r="H24" s="13"/>
      <c r="P24" s="14"/>
      <c r="Q24" s="14"/>
      <c r="R24" s="14"/>
      <c r="S24" s="14"/>
      <c r="T24" s="14"/>
      <c r="U24" s="14"/>
    </row>
    <row r="25" spans="1:21" ht="14.25" customHeight="1">
      <c r="A25" s="9"/>
      <c r="B25" s="10"/>
      <c r="C25" s="15" t="s">
        <v>46</v>
      </c>
      <c r="D25" s="16">
        <f>H53</f>
        <v>0</v>
      </c>
      <c r="E25" s="16">
        <f>J53</f>
        <v>0</v>
      </c>
      <c r="F25" s="16">
        <f>L53</f>
        <v>0</v>
      </c>
      <c r="G25" s="16">
        <f>N53</f>
        <v>0</v>
      </c>
      <c r="H25" s="17">
        <f t="shared" ref="H25:H35" si="0">SUM(D25:G25)</f>
        <v>0</v>
      </c>
      <c r="P25" s="14"/>
      <c r="Q25" s="14"/>
      <c r="R25" s="14"/>
      <c r="S25" s="14"/>
      <c r="T25" s="14"/>
      <c r="U25" s="14"/>
    </row>
    <row r="26" spans="1:21" ht="14.25" customHeight="1">
      <c r="A26" s="9"/>
      <c r="B26" s="10"/>
      <c r="C26" s="15" t="s">
        <v>85</v>
      </c>
      <c r="D26" s="18">
        <f>H78</f>
        <v>0</v>
      </c>
      <c r="E26" s="18">
        <f>J78</f>
        <v>0</v>
      </c>
      <c r="F26" s="18">
        <f>L78</f>
        <v>0</v>
      </c>
      <c r="G26" s="18">
        <f>N78</f>
        <v>0</v>
      </c>
      <c r="H26" s="17">
        <f t="shared" si="0"/>
        <v>0</v>
      </c>
      <c r="P26" s="14"/>
      <c r="Q26" s="14"/>
      <c r="R26" s="14"/>
      <c r="S26" s="14"/>
      <c r="T26" s="14"/>
      <c r="U26" s="14"/>
    </row>
    <row r="27" spans="1:21" ht="14.25" customHeight="1">
      <c r="A27" s="9"/>
      <c r="B27" s="10"/>
      <c r="C27" s="15" t="s">
        <v>5</v>
      </c>
      <c r="D27" s="18">
        <f>H86</f>
        <v>0</v>
      </c>
      <c r="E27" s="18">
        <f>J86</f>
        <v>0</v>
      </c>
      <c r="F27" s="18">
        <f>L86</f>
        <v>0</v>
      </c>
      <c r="G27" s="18">
        <f>N86</f>
        <v>0</v>
      </c>
      <c r="H27" s="17">
        <f t="shared" si="0"/>
        <v>0</v>
      </c>
      <c r="P27" s="14"/>
      <c r="Q27" s="14"/>
      <c r="R27" s="14"/>
      <c r="S27" s="14"/>
      <c r="T27" s="14"/>
      <c r="U27" s="14"/>
    </row>
    <row r="28" spans="1:21" ht="14.25" customHeight="1">
      <c r="A28" s="9"/>
      <c r="B28" s="10"/>
      <c r="C28" s="15" t="s">
        <v>6</v>
      </c>
      <c r="D28" s="18">
        <f>H99</f>
        <v>0</v>
      </c>
      <c r="E28" s="18">
        <f>J99</f>
        <v>0</v>
      </c>
      <c r="F28" s="18">
        <f>L99</f>
        <v>0</v>
      </c>
      <c r="G28" s="18">
        <f>N99</f>
        <v>0</v>
      </c>
      <c r="H28" s="17">
        <f t="shared" si="0"/>
        <v>0</v>
      </c>
      <c r="P28" s="14"/>
      <c r="Q28" s="14"/>
      <c r="R28" s="14"/>
      <c r="S28" s="14"/>
      <c r="T28" s="14"/>
      <c r="U28" s="14"/>
    </row>
    <row r="29" spans="1:21" ht="14.25" customHeight="1">
      <c r="A29" s="9"/>
      <c r="B29" s="10"/>
      <c r="C29" s="15" t="s">
        <v>7</v>
      </c>
      <c r="D29" s="18">
        <f>H108</f>
        <v>0</v>
      </c>
      <c r="E29" s="18">
        <f>J108</f>
        <v>0</v>
      </c>
      <c r="F29" s="18">
        <f>L108</f>
        <v>0</v>
      </c>
      <c r="G29" s="18">
        <f>N108</f>
        <v>0</v>
      </c>
      <c r="H29" s="17">
        <f t="shared" si="0"/>
        <v>0</v>
      </c>
      <c r="P29" s="14"/>
      <c r="Q29" s="14"/>
      <c r="R29" s="14"/>
      <c r="S29" s="14"/>
      <c r="T29" s="14"/>
      <c r="U29" s="14"/>
    </row>
    <row r="30" spans="1:21" ht="14.25" customHeight="1">
      <c r="A30" s="9"/>
      <c r="B30" s="10"/>
      <c r="C30" s="15" t="s">
        <v>89</v>
      </c>
      <c r="D30" s="18">
        <f>+H117</f>
        <v>0</v>
      </c>
      <c r="E30" s="18">
        <f>+J117</f>
        <v>0</v>
      </c>
      <c r="F30" s="18">
        <f>+L117</f>
        <v>0</v>
      </c>
      <c r="G30" s="18">
        <f>+N117</f>
        <v>0</v>
      </c>
      <c r="H30" s="17">
        <f t="shared" si="0"/>
        <v>0</v>
      </c>
      <c r="P30" s="14"/>
      <c r="Q30" s="14"/>
      <c r="R30" s="14"/>
      <c r="S30" s="14"/>
      <c r="T30" s="14"/>
      <c r="U30" s="14"/>
    </row>
    <row r="31" spans="1:21" ht="14.25" customHeight="1">
      <c r="A31" s="9"/>
      <c r="B31" s="10"/>
      <c r="C31" s="15" t="s">
        <v>86</v>
      </c>
      <c r="D31" s="18">
        <f>H126</f>
        <v>0</v>
      </c>
      <c r="E31" s="18">
        <f>J126</f>
        <v>0</v>
      </c>
      <c r="F31" s="18">
        <f>L126</f>
        <v>0</v>
      </c>
      <c r="G31" s="18">
        <f>N126</f>
        <v>0</v>
      </c>
      <c r="H31" s="17">
        <f t="shared" si="0"/>
        <v>0</v>
      </c>
      <c r="P31" s="14"/>
      <c r="Q31" s="14"/>
      <c r="R31" s="14"/>
      <c r="S31" s="14"/>
      <c r="T31" s="14"/>
      <c r="U31" s="14"/>
    </row>
    <row r="32" spans="1:21" ht="14.25" customHeight="1">
      <c r="A32" s="9"/>
      <c r="B32" s="10"/>
      <c r="C32" s="20" t="s">
        <v>57</v>
      </c>
      <c r="D32" s="21">
        <f>SUM(D25:D31)</f>
        <v>0</v>
      </c>
      <c r="E32" s="21">
        <f>SUM(E25:E31)</f>
        <v>0</v>
      </c>
      <c r="F32" s="21">
        <f>SUM(F25:F31)</f>
        <v>0</v>
      </c>
      <c r="G32" s="21">
        <f>SUM(G25:G31)</f>
        <v>0</v>
      </c>
      <c r="H32" s="22">
        <f t="shared" si="0"/>
        <v>0</v>
      </c>
      <c r="P32" s="14"/>
      <c r="Q32" s="14"/>
      <c r="R32" s="14"/>
      <c r="S32" s="14"/>
      <c r="T32" s="14"/>
      <c r="U32" s="14"/>
    </row>
    <row r="33" spans="1:21" ht="14.25" customHeight="1">
      <c r="A33" s="9"/>
      <c r="B33" s="10"/>
      <c r="C33" s="15" t="s">
        <v>52</v>
      </c>
      <c r="D33" s="18">
        <f>H129</f>
        <v>0</v>
      </c>
      <c r="E33" s="18">
        <f>J129</f>
        <v>0</v>
      </c>
      <c r="F33" s="18">
        <f>L129</f>
        <v>0</v>
      </c>
      <c r="G33" s="18">
        <f>N129</f>
        <v>0</v>
      </c>
      <c r="H33" s="17">
        <f t="shared" si="0"/>
        <v>0</v>
      </c>
      <c r="J33" s="533"/>
      <c r="K33" s="534"/>
      <c r="L33" s="534"/>
      <c r="M33" s="534"/>
      <c r="P33" s="14"/>
      <c r="Q33" s="14"/>
      <c r="R33" s="14"/>
      <c r="S33" s="14"/>
      <c r="T33" s="14"/>
      <c r="U33" s="14"/>
    </row>
    <row r="34" spans="1:21" ht="14.25" customHeight="1">
      <c r="A34" s="9"/>
      <c r="B34" s="10"/>
      <c r="C34" s="24" t="s">
        <v>69</v>
      </c>
      <c r="D34" s="25">
        <f>D32+D33</f>
        <v>0</v>
      </c>
      <c r="E34" s="25">
        <f>E32+E33</f>
        <v>0</v>
      </c>
      <c r="F34" s="25">
        <f>F32+F33</f>
        <v>0</v>
      </c>
      <c r="G34" s="25">
        <f>G32+G33</f>
        <v>0</v>
      </c>
      <c r="H34" s="26">
        <f t="shared" si="0"/>
        <v>0</v>
      </c>
      <c r="J34" s="535"/>
      <c r="K34" s="536"/>
      <c r="L34" s="536"/>
      <c r="M34" s="23"/>
      <c r="P34" s="14"/>
      <c r="Q34" s="14"/>
      <c r="R34" s="14"/>
      <c r="S34" s="14"/>
      <c r="T34" s="14"/>
      <c r="U34" s="14"/>
    </row>
    <row r="35" spans="1:21" ht="14.25" customHeight="1">
      <c r="A35" s="9"/>
      <c r="B35" s="10"/>
      <c r="C35" s="15" t="s">
        <v>59</v>
      </c>
      <c r="D35" s="18">
        <f>H136</f>
        <v>0</v>
      </c>
      <c r="E35" s="18">
        <f>J136</f>
        <v>0</v>
      </c>
      <c r="F35" s="18">
        <f>L136</f>
        <v>0</v>
      </c>
      <c r="G35" s="18">
        <f>N136</f>
        <v>0</v>
      </c>
      <c r="H35" s="17">
        <f t="shared" si="0"/>
        <v>0</v>
      </c>
      <c r="J35" s="27"/>
      <c r="K35" s="5"/>
      <c r="L35" s="5"/>
      <c r="M35" s="23"/>
      <c r="P35" s="14"/>
      <c r="Q35" s="14"/>
      <c r="R35" s="14"/>
      <c r="S35" s="14"/>
      <c r="T35" s="14"/>
      <c r="U35" s="14"/>
    </row>
    <row r="36" spans="1:21" ht="12.75" customHeight="1">
      <c r="A36" s="9"/>
      <c r="B36" s="10"/>
      <c r="C36" s="15"/>
      <c r="D36" s="18"/>
      <c r="E36" s="18"/>
      <c r="F36" s="18"/>
      <c r="G36" s="18"/>
      <c r="H36" s="17"/>
      <c r="J36" s="27"/>
      <c r="K36" s="5"/>
      <c r="L36" s="5"/>
      <c r="M36" s="23"/>
      <c r="P36" s="14"/>
      <c r="Q36" s="14"/>
      <c r="R36" s="14"/>
      <c r="S36" s="14"/>
      <c r="T36" s="14"/>
      <c r="U36" s="14"/>
    </row>
    <row r="37" spans="1:21" ht="12.75" customHeight="1">
      <c r="A37" s="130" t="s">
        <v>8</v>
      </c>
      <c r="B37" s="10"/>
      <c r="C37" s="15"/>
      <c r="D37" s="28"/>
      <c r="E37" s="28"/>
      <c r="F37" s="19"/>
      <c r="G37" s="28"/>
      <c r="H37" s="29"/>
      <c r="J37" s="5"/>
      <c r="P37" s="14"/>
      <c r="Q37" s="14"/>
      <c r="R37" s="14"/>
      <c r="S37" s="14"/>
      <c r="T37" s="14"/>
      <c r="U37" s="14"/>
    </row>
    <row r="38" spans="1:21" ht="12.75" customHeight="1">
      <c r="A38" s="27"/>
      <c r="B38" s="10"/>
      <c r="C38" s="15"/>
      <c r="D38" s="28"/>
      <c r="E38" s="28"/>
      <c r="F38" s="19"/>
      <c r="G38" s="28"/>
      <c r="H38" s="29"/>
      <c r="J38" s="5"/>
      <c r="P38" s="14"/>
      <c r="Q38" s="14"/>
      <c r="R38" s="14"/>
      <c r="S38" s="14"/>
      <c r="T38" s="14"/>
      <c r="U38" s="14"/>
    </row>
    <row r="39" spans="1:21" ht="14.1" customHeight="1">
      <c r="A39" s="30" t="s">
        <v>9</v>
      </c>
      <c r="B39" s="31"/>
      <c r="C39" s="32"/>
      <c r="D39" s="33"/>
      <c r="E39" s="33"/>
      <c r="F39" s="33"/>
      <c r="G39" s="531" t="s">
        <v>10</v>
      </c>
      <c r="H39" s="537"/>
      <c r="I39" s="531" t="s">
        <v>1</v>
      </c>
      <c r="J39" s="532"/>
      <c r="K39" s="531" t="s">
        <v>2</v>
      </c>
      <c r="L39" s="538"/>
      <c r="M39" s="531" t="s">
        <v>3</v>
      </c>
      <c r="N39" s="532"/>
      <c r="O39" s="131" t="s">
        <v>11</v>
      </c>
      <c r="P39" s="14"/>
      <c r="Q39" s="14"/>
      <c r="R39" s="14"/>
      <c r="S39" s="14"/>
      <c r="T39" s="14"/>
    </row>
    <row r="40" spans="1:21" ht="13.5">
      <c r="A40" s="34" t="s">
        <v>12</v>
      </c>
      <c r="B40" s="34" t="s">
        <v>13</v>
      </c>
      <c r="C40" s="35"/>
      <c r="D40" s="36" t="s">
        <v>14</v>
      </c>
      <c r="E40" s="36" t="s">
        <v>15</v>
      </c>
      <c r="F40" s="36" t="s">
        <v>16</v>
      </c>
      <c r="G40" s="37" t="s">
        <v>17</v>
      </c>
      <c r="H40" s="38" t="s">
        <v>18</v>
      </c>
      <c r="I40" s="37" t="s">
        <v>17</v>
      </c>
      <c r="J40" s="39" t="s">
        <v>18</v>
      </c>
      <c r="K40" s="37" t="s">
        <v>17</v>
      </c>
      <c r="L40" s="39" t="s">
        <v>18</v>
      </c>
      <c r="M40" s="37" t="s">
        <v>17</v>
      </c>
      <c r="N40" s="39" t="s">
        <v>18</v>
      </c>
      <c r="O40" s="40" t="s">
        <v>18</v>
      </c>
      <c r="P40" s="14"/>
      <c r="Q40" s="14"/>
      <c r="R40" s="14"/>
      <c r="S40" s="14"/>
      <c r="T40" s="14"/>
    </row>
    <row r="41" spans="1:21" ht="14.1" customHeight="1">
      <c r="A41" s="41" t="s">
        <v>19</v>
      </c>
      <c r="B41" s="32" t="s">
        <v>47</v>
      </c>
      <c r="C41" s="34"/>
      <c r="D41" s="42"/>
      <c r="E41" s="43"/>
      <c r="F41" s="42"/>
      <c r="G41" s="44"/>
      <c r="H41" s="45"/>
      <c r="I41" s="44"/>
      <c r="J41" s="46"/>
      <c r="K41" s="44"/>
      <c r="L41" s="46"/>
      <c r="M41" s="44"/>
      <c r="N41" s="46"/>
      <c r="O41" s="47"/>
      <c r="P41" s="14"/>
      <c r="Q41" s="14"/>
      <c r="R41" s="14"/>
      <c r="S41" s="14"/>
      <c r="T41" s="14"/>
    </row>
    <row r="42" spans="1:21" ht="14.1" customHeight="1">
      <c r="A42" s="41"/>
      <c r="B42" s="48" t="s">
        <v>49</v>
      </c>
      <c r="C42" s="49" t="s">
        <v>50</v>
      </c>
      <c r="D42" s="50">
        <v>2000</v>
      </c>
      <c r="E42" s="51">
        <v>0.5</v>
      </c>
      <c r="F42" s="50" t="s">
        <v>21</v>
      </c>
      <c r="G42" s="50">
        <v>12</v>
      </c>
      <c r="H42" s="45"/>
      <c r="I42" s="44"/>
      <c r="J42" s="46"/>
      <c r="K42" s="44"/>
      <c r="L42" s="46"/>
      <c r="M42" s="44"/>
      <c r="N42" s="46"/>
      <c r="O42" s="47"/>
      <c r="P42" s="14"/>
      <c r="Q42" s="14"/>
      <c r="R42" s="14"/>
      <c r="S42" s="14"/>
      <c r="T42" s="14"/>
    </row>
    <row r="43" spans="1:21" ht="14.1" customHeight="1">
      <c r="A43" s="41"/>
      <c r="B43" s="41" t="s">
        <v>20</v>
      </c>
      <c r="C43" s="52"/>
      <c r="D43" s="53"/>
      <c r="E43" s="54"/>
      <c r="F43" s="55" t="s">
        <v>21</v>
      </c>
      <c r="G43" s="56"/>
      <c r="H43" s="45">
        <f t="shared" ref="H43:H48" si="1">D43*E43*G43</f>
        <v>0</v>
      </c>
      <c r="I43" s="56"/>
      <c r="J43" s="46">
        <f>D43*E43*I43</f>
        <v>0</v>
      </c>
      <c r="K43" s="56"/>
      <c r="L43" s="46">
        <f>D43*E43*K43</f>
        <v>0</v>
      </c>
      <c r="M43" s="56"/>
      <c r="N43" s="46">
        <f>D43*E43*M43</f>
        <v>0</v>
      </c>
      <c r="O43" s="47">
        <f t="shared" ref="O43:O48" si="2">H43+J43+L43+N43</f>
        <v>0</v>
      </c>
      <c r="P43" s="14"/>
      <c r="Q43" s="14"/>
      <c r="R43" s="14"/>
      <c r="S43" s="14"/>
      <c r="T43" s="14"/>
    </row>
    <row r="44" spans="1:21" ht="14.1" customHeight="1">
      <c r="A44" s="41"/>
      <c r="B44" s="41" t="s">
        <v>22</v>
      </c>
      <c r="C44" s="52"/>
      <c r="D44" s="53"/>
      <c r="E44" s="54"/>
      <c r="F44" s="55" t="s">
        <v>21</v>
      </c>
      <c r="G44" s="56"/>
      <c r="H44" s="45">
        <f t="shared" si="1"/>
        <v>0</v>
      </c>
      <c r="I44" s="56"/>
      <c r="J44" s="46">
        <f t="shared" ref="J44:J48" si="3">D44*E44*I44</f>
        <v>0</v>
      </c>
      <c r="K44" s="56"/>
      <c r="L44" s="46">
        <f t="shared" ref="L44:L48" si="4">D44*E44*K44</f>
        <v>0</v>
      </c>
      <c r="M44" s="56"/>
      <c r="N44" s="46">
        <f t="shared" ref="N44:N48" si="5">D44*E44*M44</f>
        <v>0</v>
      </c>
      <c r="O44" s="47">
        <f t="shared" si="2"/>
        <v>0</v>
      </c>
      <c r="P44" s="14"/>
      <c r="Q44" s="14"/>
      <c r="R44" s="14"/>
      <c r="S44" s="14"/>
      <c r="T44" s="14"/>
    </row>
    <row r="45" spans="1:21" ht="14.1" customHeight="1">
      <c r="A45" s="41"/>
      <c r="B45" s="41" t="s">
        <v>23</v>
      </c>
      <c r="C45" s="52"/>
      <c r="D45" s="53"/>
      <c r="E45" s="54"/>
      <c r="F45" s="55" t="s">
        <v>21</v>
      </c>
      <c r="G45" s="56"/>
      <c r="H45" s="45">
        <f t="shared" si="1"/>
        <v>0</v>
      </c>
      <c r="I45" s="56"/>
      <c r="J45" s="46">
        <f t="shared" si="3"/>
        <v>0</v>
      </c>
      <c r="K45" s="56"/>
      <c r="L45" s="46">
        <f t="shared" si="4"/>
        <v>0</v>
      </c>
      <c r="M45" s="56"/>
      <c r="N45" s="46">
        <f t="shared" si="5"/>
        <v>0</v>
      </c>
      <c r="O45" s="47">
        <f t="shared" si="2"/>
        <v>0</v>
      </c>
      <c r="P45" s="14"/>
      <c r="Q45" s="14"/>
      <c r="R45" s="14"/>
      <c r="S45" s="14"/>
      <c r="T45" s="14"/>
    </row>
    <row r="46" spans="1:21" ht="14.1" customHeight="1">
      <c r="A46" s="41"/>
      <c r="B46" s="41" t="s">
        <v>24</v>
      </c>
      <c r="C46" s="52"/>
      <c r="D46" s="53"/>
      <c r="E46" s="54"/>
      <c r="F46" s="55" t="s">
        <v>21</v>
      </c>
      <c r="G46" s="56"/>
      <c r="H46" s="45">
        <f t="shared" si="1"/>
        <v>0</v>
      </c>
      <c r="I46" s="56"/>
      <c r="J46" s="46">
        <f t="shared" si="3"/>
        <v>0</v>
      </c>
      <c r="K46" s="56"/>
      <c r="L46" s="46">
        <f t="shared" si="4"/>
        <v>0</v>
      </c>
      <c r="M46" s="56"/>
      <c r="N46" s="46">
        <f t="shared" si="5"/>
        <v>0</v>
      </c>
      <c r="O46" s="47">
        <f t="shared" si="2"/>
        <v>0</v>
      </c>
      <c r="P46" s="14"/>
      <c r="Q46" s="14"/>
      <c r="R46" s="14"/>
      <c r="S46" s="14"/>
      <c r="T46" s="14"/>
    </row>
    <row r="47" spans="1:21" ht="14.1" customHeight="1">
      <c r="A47" s="41"/>
      <c r="B47" s="41" t="s">
        <v>25</v>
      </c>
      <c r="C47" s="52"/>
      <c r="D47" s="53"/>
      <c r="E47" s="54"/>
      <c r="F47" s="55" t="s">
        <v>21</v>
      </c>
      <c r="G47" s="56"/>
      <c r="H47" s="45">
        <f t="shared" si="1"/>
        <v>0</v>
      </c>
      <c r="I47" s="56"/>
      <c r="J47" s="46">
        <f t="shared" si="3"/>
        <v>0</v>
      </c>
      <c r="K47" s="56"/>
      <c r="L47" s="46">
        <f t="shared" si="4"/>
        <v>0</v>
      </c>
      <c r="M47" s="56"/>
      <c r="N47" s="46">
        <f t="shared" si="5"/>
        <v>0</v>
      </c>
      <c r="O47" s="47">
        <f t="shared" si="2"/>
        <v>0</v>
      </c>
      <c r="P47" s="14"/>
      <c r="Q47" s="14"/>
      <c r="R47" s="14"/>
      <c r="S47" s="14"/>
      <c r="T47" s="14"/>
    </row>
    <row r="48" spans="1:21" ht="14.1" customHeight="1">
      <c r="A48" s="41"/>
      <c r="B48" s="41" t="s">
        <v>26</v>
      </c>
      <c r="C48" s="52"/>
      <c r="D48" s="53"/>
      <c r="E48" s="54"/>
      <c r="F48" s="55" t="s">
        <v>21</v>
      </c>
      <c r="G48" s="56"/>
      <c r="H48" s="45">
        <f t="shared" si="1"/>
        <v>0</v>
      </c>
      <c r="I48" s="56"/>
      <c r="J48" s="46">
        <f t="shared" si="3"/>
        <v>0</v>
      </c>
      <c r="K48" s="56"/>
      <c r="L48" s="46">
        <f t="shared" si="4"/>
        <v>0</v>
      </c>
      <c r="M48" s="56"/>
      <c r="N48" s="46">
        <f t="shared" si="5"/>
        <v>0</v>
      </c>
      <c r="O48" s="47">
        <f t="shared" si="2"/>
        <v>0</v>
      </c>
      <c r="P48" s="14"/>
      <c r="Q48" s="14"/>
      <c r="R48" s="14"/>
      <c r="S48" s="14"/>
      <c r="T48" s="14"/>
    </row>
    <row r="49" spans="1:20" ht="14.1" customHeight="1">
      <c r="A49" s="41"/>
      <c r="B49" s="41"/>
      <c r="C49" s="32"/>
      <c r="D49" s="57"/>
      <c r="E49" s="58"/>
      <c r="F49" s="33"/>
      <c r="G49" s="44"/>
      <c r="H49" s="45"/>
      <c r="I49" s="44"/>
      <c r="J49" s="45"/>
      <c r="K49" s="44"/>
      <c r="L49" s="45"/>
      <c r="M49" s="44"/>
      <c r="N49" s="45"/>
      <c r="O49" s="47"/>
      <c r="P49" s="14"/>
      <c r="Q49" s="14"/>
      <c r="R49" s="14"/>
      <c r="S49" s="14"/>
      <c r="T49" s="14"/>
    </row>
    <row r="50" spans="1:20" ht="14.1" customHeight="1">
      <c r="A50" s="41"/>
      <c r="B50" s="41"/>
      <c r="C50" s="32"/>
      <c r="D50" s="59" t="s">
        <v>61</v>
      </c>
      <c r="E50" s="36" t="s">
        <v>15</v>
      </c>
      <c r="F50" s="33"/>
      <c r="G50" s="44"/>
      <c r="H50" s="45"/>
      <c r="I50" s="44"/>
      <c r="J50" s="45"/>
      <c r="K50" s="44"/>
      <c r="L50" s="45"/>
      <c r="M50" s="44"/>
      <c r="N50" s="45"/>
      <c r="O50" s="47"/>
      <c r="P50" s="14"/>
      <c r="Q50" s="14"/>
      <c r="R50" s="14"/>
      <c r="S50" s="14"/>
      <c r="T50" s="14"/>
    </row>
    <row r="51" spans="1:20" ht="14.1" customHeight="1">
      <c r="A51" s="41" t="s">
        <v>63</v>
      </c>
      <c r="B51" s="32" t="s">
        <v>94</v>
      </c>
      <c r="C51" s="60"/>
      <c r="D51" s="61">
        <v>0</v>
      </c>
      <c r="E51" s="62">
        <v>0.1</v>
      </c>
      <c r="F51" s="55" t="s">
        <v>21</v>
      </c>
      <c r="G51" s="56"/>
      <c r="H51" s="45">
        <f t="shared" ref="H51:H52" si="6">D51*E51*G51</f>
        <v>0</v>
      </c>
      <c r="I51" s="56"/>
      <c r="J51" s="46">
        <f>D51*E51*I51</f>
        <v>0</v>
      </c>
      <c r="K51" s="56"/>
      <c r="L51" s="46">
        <f>D51*E51*K51</f>
        <v>0</v>
      </c>
      <c r="M51" s="56"/>
      <c r="N51" s="46">
        <f>D51*E51*M51</f>
        <v>0</v>
      </c>
      <c r="O51" s="47">
        <f>H51+J51+L51+N51</f>
        <v>0</v>
      </c>
      <c r="P51" s="14"/>
      <c r="Q51" s="14"/>
      <c r="R51" s="14"/>
      <c r="S51" s="14"/>
      <c r="T51" s="14"/>
    </row>
    <row r="52" spans="1:20" ht="14.1" customHeight="1">
      <c r="A52" s="41" t="s">
        <v>64</v>
      </c>
      <c r="B52" s="32" t="s">
        <v>62</v>
      </c>
      <c r="C52" s="60"/>
      <c r="D52" s="61">
        <v>0</v>
      </c>
      <c r="E52" s="62">
        <v>0.3</v>
      </c>
      <c r="F52" s="55" t="s">
        <v>21</v>
      </c>
      <c r="G52" s="56"/>
      <c r="H52" s="45">
        <f t="shared" si="6"/>
        <v>0</v>
      </c>
      <c r="I52" s="56"/>
      <c r="J52" s="46">
        <f>D52*E52*I52</f>
        <v>0</v>
      </c>
      <c r="K52" s="56"/>
      <c r="L52" s="46">
        <f>D52*E52*K52</f>
        <v>0</v>
      </c>
      <c r="M52" s="56"/>
      <c r="N52" s="46">
        <f>D52*E52*M52</f>
        <v>0</v>
      </c>
      <c r="O52" s="47">
        <f>H52+J52+L52+N52</f>
        <v>0</v>
      </c>
      <c r="P52" s="14"/>
      <c r="Q52" s="14"/>
      <c r="R52" s="14"/>
      <c r="S52" s="14"/>
      <c r="T52" s="14"/>
    </row>
    <row r="53" spans="1:20" ht="14.1" customHeight="1">
      <c r="A53" s="5"/>
      <c r="B53" s="34" t="s">
        <v>27</v>
      </c>
      <c r="C53" s="63"/>
      <c r="D53" s="61"/>
      <c r="E53" s="64"/>
      <c r="F53" s="33"/>
      <c r="G53" s="44"/>
      <c r="H53" s="65">
        <f>SUM(H43:H52)</f>
        <v>0</v>
      </c>
      <c r="I53" s="44"/>
      <c r="J53" s="65">
        <f>SUM(J43:J52)</f>
        <v>0</v>
      </c>
      <c r="K53" s="44"/>
      <c r="L53" s="65">
        <f>SUM(L43:L52)</f>
        <v>0</v>
      </c>
      <c r="M53" s="44"/>
      <c r="N53" s="65">
        <f>SUM(N43:N52)</f>
        <v>0</v>
      </c>
      <c r="O53" s="66">
        <f>SUM(O43:O52)</f>
        <v>0</v>
      </c>
      <c r="P53" s="14"/>
      <c r="Q53" s="14"/>
      <c r="R53" s="14"/>
      <c r="S53" s="14"/>
      <c r="T53" s="14"/>
    </row>
    <row r="54" spans="1:20" ht="14.1" customHeight="1">
      <c r="A54" s="5"/>
      <c r="B54" s="34"/>
      <c r="C54" s="63"/>
      <c r="D54" s="33"/>
      <c r="E54" s="67"/>
      <c r="F54" s="33"/>
      <c r="G54" s="44"/>
      <c r="H54" s="65"/>
      <c r="I54" s="44"/>
      <c r="J54" s="68"/>
      <c r="K54" s="44"/>
      <c r="L54" s="68"/>
      <c r="M54" s="44"/>
      <c r="N54" s="68"/>
      <c r="O54" s="66"/>
      <c r="P54" s="14"/>
      <c r="Q54" s="14"/>
      <c r="R54" s="14"/>
      <c r="S54" s="14"/>
      <c r="T54" s="14"/>
    </row>
    <row r="55" spans="1:20" ht="14.1" customHeight="1">
      <c r="A55" s="34" t="s">
        <v>28</v>
      </c>
      <c r="B55" s="34" t="s">
        <v>98</v>
      </c>
      <c r="C55" s="63"/>
      <c r="D55" s="36" t="s">
        <v>14</v>
      </c>
      <c r="E55" s="36" t="s">
        <v>15</v>
      </c>
      <c r="F55" s="33"/>
      <c r="G55" s="44"/>
      <c r="H55" s="45"/>
      <c r="I55" s="44"/>
      <c r="J55" s="46"/>
      <c r="K55" s="44"/>
      <c r="L55" s="46"/>
      <c r="M55" s="44"/>
      <c r="N55" s="46"/>
      <c r="O55" s="47"/>
      <c r="P55" s="14"/>
      <c r="Q55" s="14"/>
      <c r="R55" s="14"/>
      <c r="S55" s="14"/>
      <c r="T55" s="14"/>
    </row>
    <row r="56" spans="1:20" ht="14.1" customHeight="1">
      <c r="A56" s="63" t="s">
        <v>19</v>
      </c>
      <c r="B56" s="32" t="s">
        <v>97</v>
      </c>
      <c r="C56" s="63"/>
      <c r="D56" s="36"/>
      <c r="E56" s="36"/>
      <c r="F56" s="33"/>
      <c r="G56" s="44"/>
      <c r="H56" s="45"/>
      <c r="I56" s="44"/>
      <c r="J56" s="46"/>
      <c r="K56" s="44"/>
      <c r="L56" s="46"/>
      <c r="M56" s="44"/>
      <c r="N56" s="46"/>
      <c r="O56" s="47"/>
      <c r="P56" s="14"/>
      <c r="Q56" s="14"/>
      <c r="R56" s="14"/>
      <c r="S56" s="14"/>
      <c r="T56" s="14"/>
    </row>
    <row r="57" spans="1:20" ht="14.1" customHeight="1">
      <c r="A57" s="63"/>
      <c r="B57" s="69" t="s">
        <v>49</v>
      </c>
      <c r="C57" s="70" t="s">
        <v>51</v>
      </c>
      <c r="D57" s="71">
        <v>350</v>
      </c>
      <c r="E57" s="72">
        <v>1</v>
      </c>
      <c r="F57" s="71" t="s">
        <v>73</v>
      </c>
      <c r="G57" s="73">
        <f>2*3</f>
        <v>6</v>
      </c>
      <c r="H57" s="45"/>
      <c r="I57" s="44"/>
      <c r="J57" s="45"/>
      <c r="K57" s="44"/>
      <c r="L57" s="45"/>
      <c r="M57" s="44"/>
      <c r="N57" s="45"/>
      <c r="O57" s="47"/>
      <c r="P57" s="14"/>
      <c r="Q57" s="14"/>
      <c r="R57" s="14"/>
      <c r="S57" s="14"/>
      <c r="T57" s="14"/>
    </row>
    <row r="58" spans="1:20" ht="14.1" customHeight="1">
      <c r="A58" s="63"/>
      <c r="B58" s="529" t="s">
        <v>78</v>
      </c>
      <c r="C58" s="530"/>
      <c r="D58" s="33"/>
      <c r="E58" s="67"/>
      <c r="F58" s="33"/>
      <c r="G58" s="44"/>
      <c r="H58" s="45"/>
      <c r="I58" s="44"/>
      <c r="J58" s="45"/>
      <c r="K58" s="44"/>
      <c r="L58" s="45"/>
      <c r="M58" s="44"/>
      <c r="N58" s="45"/>
      <c r="O58" s="47"/>
      <c r="P58" s="14"/>
      <c r="Q58" s="14"/>
      <c r="R58" s="14"/>
      <c r="S58" s="14"/>
      <c r="T58" s="14"/>
    </row>
    <row r="59" spans="1:20" ht="14.1" customHeight="1">
      <c r="A59" s="63"/>
      <c r="B59" s="74" t="s">
        <v>20</v>
      </c>
      <c r="C59" s="75"/>
      <c r="D59" s="76"/>
      <c r="E59" s="77"/>
      <c r="F59" s="55" t="s">
        <v>73</v>
      </c>
      <c r="G59" s="56"/>
      <c r="H59" s="45">
        <f>D59*E59*G59</f>
        <v>0</v>
      </c>
      <c r="I59" s="56"/>
      <c r="J59" s="45">
        <f>D59*E59*I59</f>
        <v>0</v>
      </c>
      <c r="K59" s="56"/>
      <c r="L59" s="45">
        <f>D59*E59*K59</f>
        <v>0</v>
      </c>
      <c r="M59" s="56"/>
      <c r="N59" s="45">
        <f>D59*E59*M59</f>
        <v>0</v>
      </c>
      <c r="O59" s="47">
        <f>H59+J59+L59+N59</f>
        <v>0</v>
      </c>
      <c r="P59" s="14"/>
      <c r="Q59" s="14"/>
      <c r="R59" s="14"/>
      <c r="S59" s="14"/>
      <c r="T59" s="14"/>
    </row>
    <row r="60" spans="1:20" ht="14.1" customHeight="1">
      <c r="A60" s="63"/>
      <c r="B60" s="74" t="s">
        <v>22</v>
      </c>
      <c r="C60" s="75"/>
      <c r="D60" s="76"/>
      <c r="E60" s="77"/>
      <c r="F60" s="55" t="s">
        <v>74</v>
      </c>
      <c r="G60" s="56"/>
      <c r="H60" s="45">
        <f>D60*E60*G60</f>
        <v>0</v>
      </c>
      <c r="I60" s="56"/>
      <c r="J60" s="45">
        <f>D60*E60*I60</f>
        <v>0</v>
      </c>
      <c r="K60" s="56"/>
      <c r="L60" s="45">
        <f>D60*E60*K60</f>
        <v>0</v>
      </c>
      <c r="M60" s="56"/>
      <c r="N60" s="45">
        <f>D60*E60*M60</f>
        <v>0</v>
      </c>
      <c r="O60" s="47">
        <f>H60+J60+L60+N60</f>
        <v>0</v>
      </c>
      <c r="P60" s="14"/>
      <c r="Q60" s="14"/>
      <c r="R60" s="14"/>
      <c r="S60" s="14"/>
      <c r="T60" s="14"/>
    </row>
    <row r="61" spans="1:20" ht="14.1" customHeight="1">
      <c r="A61" s="63"/>
      <c r="B61" s="74" t="s">
        <v>23</v>
      </c>
      <c r="C61" s="75"/>
      <c r="D61" s="78"/>
      <c r="E61" s="79"/>
      <c r="F61" s="55" t="s">
        <v>75</v>
      </c>
      <c r="G61" s="56"/>
      <c r="H61" s="45">
        <f>D61*E61*G61</f>
        <v>0</v>
      </c>
      <c r="I61" s="56"/>
      <c r="J61" s="45">
        <f>D61*E61*I61</f>
        <v>0</v>
      </c>
      <c r="K61" s="56"/>
      <c r="L61" s="45">
        <f>D61*E61*K61</f>
        <v>0</v>
      </c>
      <c r="M61" s="56"/>
      <c r="N61" s="45">
        <f>D61*E61*M61</f>
        <v>0</v>
      </c>
      <c r="O61" s="47">
        <f>H61+J61+L61+N61</f>
        <v>0</v>
      </c>
      <c r="P61" s="14"/>
      <c r="Q61" s="14"/>
      <c r="R61" s="14"/>
      <c r="S61" s="14"/>
      <c r="T61" s="14"/>
    </row>
    <row r="62" spans="1:20" ht="20.25" customHeight="1">
      <c r="A62" s="63"/>
      <c r="B62" s="74" t="s">
        <v>24</v>
      </c>
      <c r="C62" s="75"/>
      <c r="D62" s="76"/>
      <c r="E62" s="77"/>
      <c r="F62" s="80" t="s">
        <v>76</v>
      </c>
      <c r="G62" s="56"/>
      <c r="H62" s="45">
        <f>D62*E62*G62</f>
        <v>0</v>
      </c>
      <c r="I62" s="56"/>
      <c r="J62" s="45">
        <f>D62*E62*I62</f>
        <v>0</v>
      </c>
      <c r="K62" s="56"/>
      <c r="L62" s="45">
        <f>D62*E62*K62</f>
        <v>0</v>
      </c>
      <c r="M62" s="56"/>
      <c r="N62" s="45">
        <f>D62*E62*M62</f>
        <v>0</v>
      </c>
      <c r="O62" s="47">
        <f>H62+J62+L62+N62</f>
        <v>0</v>
      </c>
      <c r="P62" s="14"/>
      <c r="Q62" s="14"/>
      <c r="R62" s="14"/>
      <c r="S62" s="14"/>
      <c r="T62" s="14"/>
    </row>
    <row r="63" spans="1:20" ht="14.1" customHeight="1">
      <c r="A63" s="63"/>
      <c r="B63" s="529" t="s">
        <v>48</v>
      </c>
      <c r="C63" s="530"/>
      <c r="D63" s="33"/>
      <c r="E63" s="67"/>
      <c r="F63" s="33"/>
      <c r="G63" s="44"/>
      <c r="H63" s="45"/>
      <c r="I63" s="44"/>
      <c r="J63" s="45"/>
      <c r="K63" s="44"/>
      <c r="L63" s="45"/>
      <c r="M63" s="44"/>
      <c r="N63" s="45"/>
      <c r="O63" s="47"/>
      <c r="P63" s="14"/>
      <c r="Q63" s="14"/>
      <c r="R63" s="14"/>
      <c r="S63" s="14"/>
      <c r="T63" s="14"/>
    </row>
    <row r="64" spans="1:20" ht="14.1" customHeight="1">
      <c r="A64" s="63"/>
      <c r="B64" s="74" t="s">
        <v>20</v>
      </c>
      <c r="C64" s="75"/>
      <c r="D64" s="76"/>
      <c r="E64" s="77"/>
      <c r="F64" s="55" t="s">
        <v>73</v>
      </c>
      <c r="G64" s="56"/>
      <c r="H64" s="45">
        <f>D64*E64*G64</f>
        <v>0</v>
      </c>
      <c r="I64" s="56"/>
      <c r="J64" s="45">
        <f>D64*E64*I64</f>
        <v>0</v>
      </c>
      <c r="K64" s="56"/>
      <c r="L64" s="45">
        <f>D64*E64*K64</f>
        <v>0</v>
      </c>
      <c r="M64" s="56"/>
      <c r="N64" s="45">
        <f>D64*E64*M64</f>
        <v>0</v>
      </c>
      <c r="O64" s="47">
        <f>H64+J64+L64+N64</f>
        <v>0</v>
      </c>
      <c r="P64" s="14"/>
      <c r="Q64" s="14"/>
      <c r="R64" s="14"/>
      <c r="S64" s="14"/>
      <c r="T64" s="14"/>
    </row>
    <row r="65" spans="1:20" ht="14.1" customHeight="1">
      <c r="A65" s="63"/>
      <c r="B65" s="74" t="s">
        <v>22</v>
      </c>
      <c r="C65" s="75"/>
      <c r="D65" s="78"/>
      <c r="E65" s="79"/>
      <c r="F65" s="55" t="s">
        <v>74</v>
      </c>
      <c r="G65" s="56"/>
      <c r="H65" s="45">
        <f>D65*E65*G65</f>
        <v>0</v>
      </c>
      <c r="I65" s="56"/>
      <c r="J65" s="45">
        <f>D65*E65*I65</f>
        <v>0</v>
      </c>
      <c r="K65" s="56"/>
      <c r="L65" s="45">
        <f>D65*E65*K65</f>
        <v>0</v>
      </c>
      <c r="M65" s="56"/>
      <c r="N65" s="45">
        <f>D65*E65*M65</f>
        <v>0</v>
      </c>
      <c r="O65" s="47">
        <f>H65+J65+L65+N65</f>
        <v>0</v>
      </c>
      <c r="P65" s="14"/>
      <c r="Q65" s="14"/>
      <c r="R65" s="14"/>
      <c r="S65" s="14"/>
      <c r="T65" s="14"/>
    </row>
    <row r="66" spans="1:20" ht="14.1" customHeight="1">
      <c r="A66" s="63"/>
      <c r="B66" s="74" t="s">
        <v>23</v>
      </c>
      <c r="C66" s="75"/>
      <c r="D66" s="76"/>
      <c r="E66" s="77"/>
      <c r="F66" s="55" t="s">
        <v>75</v>
      </c>
      <c r="G66" s="56"/>
      <c r="H66" s="45">
        <f>D66*E66*G66</f>
        <v>0</v>
      </c>
      <c r="I66" s="56"/>
      <c r="J66" s="45">
        <f>D66*E66*I66</f>
        <v>0</v>
      </c>
      <c r="K66" s="56"/>
      <c r="L66" s="45">
        <f>D66*E66*K66</f>
        <v>0</v>
      </c>
      <c r="M66" s="56"/>
      <c r="N66" s="45">
        <f>D66*E66*M66</f>
        <v>0</v>
      </c>
      <c r="O66" s="47">
        <f>H66+J66+L66+N66</f>
        <v>0</v>
      </c>
      <c r="P66" s="14"/>
      <c r="Q66" s="14"/>
      <c r="R66" s="14"/>
      <c r="S66" s="14"/>
      <c r="T66" s="14"/>
    </row>
    <row r="67" spans="1:20" ht="21.75" customHeight="1">
      <c r="A67" s="63"/>
      <c r="B67" s="74" t="s">
        <v>24</v>
      </c>
      <c r="C67" s="75"/>
      <c r="D67" s="76"/>
      <c r="E67" s="77"/>
      <c r="F67" s="80" t="s">
        <v>76</v>
      </c>
      <c r="G67" s="56"/>
      <c r="H67" s="45">
        <f>D67*E67*G67</f>
        <v>0</v>
      </c>
      <c r="I67" s="56"/>
      <c r="J67" s="45">
        <f>D67*E67*I67</f>
        <v>0</v>
      </c>
      <c r="K67" s="56"/>
      <c r="L67" s="45">
        <f>D67*E67*K67</f>
        <v>0</v>
      </c>
      <c r="M67" s="56"/>
      <c r="N67" s="45">
        <f>D67*E67*M67</f>
        <v>0</v>
      </c>
      <c r="O67" s="47">
        <f>H67+J67+L67+N67</f>
        <v>0</v>
      </c>
      <c r="P67" s="14"/>
      <c r="Q67" s="14"/>
      <c r="R67" s="14"/>
      <c r="S67" s="14"/>
      <c r="T67" s="14"/>
    </row>
    <row r="68" spans="1:20" ht="14.1" customHeight="1">
      <c r="A68" s="63"/>
      <c r="B68" s="529" t="s">
        <v>48</v>
      </c>
      <c r="C68" s="530"/>
      <c r="D68" s="33"/>
      <c r="E68" s="67"/>
      <c r="F68" s="33"/>
      <c r="G68" s="44"/>
      <c r="H68" s="45"/>
      <c r="I68" s="44"/>
      <c r="J68" s="45"/>
      <c r="K68" s="44"/>
      <c r="L68" s="45"/>
      <c r="M68" s="44"/>
      <c r="N68" s="45"/>
      <c r="O68" s="47"/>
      <c r="P68" s="14"/>
      <c r="Q68" s="14"/>
      <c r="R68" s="14"/>
      <c r="S68" s="14"/>
      <c r="T68" s="14"/>
    </row>
    <row r="69" spans="1:20" ht="14.1" customHeight="1">
      <c r="A69" s="63"/>
      <c r="B69" s="74" t="s">
        <v>20</v>
      </c>
      <c r="C69" s="75"/>
      <c r="D69" s="76"/>
      <c r="E69" s="77"/>
      <c r="F69" s="55" t="s">
        <v>73</v>
      </c>
      <c r="G69" s="56"/>
      <c r="H69" s="45">
        <f>D69*E69*G69</f>
        <v>0</v>
      </c>
      <c r="I69" s="56"/>
      <c r="J69" s="45">
        <f>D69*E69*I69</f>
        <v>0</v>
      </c>
      <c r="K69" s="56"/>
      <c r="L69" s="45">
        <f>D69*E69*K69</f>
        <v>0</v>
      </c>
      <c r="M69" s="56"/>
      <c r="N69" s="45">
        <f>D69*E69*M69</f>
        <v>0</v>
      </c>
      <c r="O69" s="47">
        <f>H69+J69+L69+N69</f>
        <v>0</v>
      </c>
      <c r="P69" s="14"/>
      <c r="Q69" s="14"/>
      <c r="R69" s="14"/>
      <c r="S69" s="14"/>
      <c r="T69" s="14"/>
    </row>
    <row r="70" spans="1:20" ht="14.1" customHeight="1">
      <c r="A70" s="63"/>
      <c r="B70" s="74" t="s">
        <v>22</v>
      </c>
      <c r="C70" s="75"/>
      <c r="D70" s="76"/>
      <c r="E70" s="77"/>
      <c r="F70" s="55" t="s">
        <v>74</v>
      </c>
      <c r="G70" s="56"/>
      <c r="H70" s="45">
        <f>D70*E70*G70</f>
        <v>0</v>
      </c>
      <c r="I70" s="56"/>
      <c r="J70" s="45">
        <f>D70*E70*I70</f>
        <v>0</v>
      </c>
      <c r="K70" s="56"/>
      <c r="L70" s="45">
        <f>D70*E70*K70</f>
        <v>0</v>
      </c>
      <c r="M70" s="56"/>
      <c r="N70" s="45">
        <f>D70*E70*M70</f>
        <v>0</v>
      </c>
      <c r="O70" s="47">
        <f>H70+J70+L70+N70</f>
        <v>0</v>
      </c>
      <c r="P70" s="14"/>
      <c r="Q70" s="14"/>
      <c r="R70" s="14"/>
      <c r="S70" s="14"/>
      <c r="T70" s="14"/>
    </row>
    <row r="71" spans="1:20" ht="14.1" customHeight="1">
      <c r="A71" s="63"/>
      <c r="B71" s="74" t="s">
        <v>23</v>
      </c>
      <c r="C71" s="75"/>
      <c r="D71" s="78"/>
      <c r="E71" s="79"/>
      <c r="F71" s="55" t="s">
        <v>75</v>
      </c>
      <c r="G71" s="56"/>
      <c r="H71" s="45">
        <f>D71*E71*G71</f>
        <v>0</v>
      </c>
      <c r="I71" s="56"/>
      <c r="J71" s="45">
        <f>D71*E71*I71</f>
        <v>0</v>
      </c>
      <c r="K71" s="56"/>
      <c r="L71" s="45">
        <f>D71*E71*K71</f>
        <v>0</v>
      </c>
      <c r="M71" s="56"/>
      <c r="N71" s="45">
        <f>D71*E71*M71</f>
        <v>0</v>
      </c>
      <c r="O71" s="47">
        <f>H71+J71+L71+N71</f>
        <v>0</v>
      </c>
      <c r="P71" s="14"/>
      <c r="Q71" s="14"/>
      <c r="R71" s="14"/>
      <c r="S71" s="14"/>
      <c r="T71" s="14"/>
    </row>
    <row r="72" spans="1:20" ht="21.75" customHeight="1">
      <c r="A72" s="63"/>
      <c r="B72" s="74" t="s">
        <v>24</v>
      </c>
      <c r="C72" s="75"/>
      <c r="D72" s="76"/>
      <c r="E72" s="77"/>
      <c r="F72" s="80" t="s">
        <v>76</v>
      </c>
      <c r="G72" s="56"/>
      <c r="H72" s="45">
        <f>D72*E72*G72</f>
        <v>0</v>
      </c>
      <c r="I72" s="56"/>
      <c r="J72" s="45">
        <f>D72*E72*I72</f>
        <v>0</v>
      </c>
      <c r="K72" s="56"/>
      <c r="L72" s="45">
        <f>D72*E72*K72</f>
        <v>0</v>
      </c>
      <c r="M72" s="56"/>
      <c r="N72" s="45">
        <f>D72*E72*M72</f>
        <v>0</v>
      </c>
      <c r="O72" s="47">
        <f>H72+J72+L72+N72</f>
        <v>0</v>
      </c>
      <c r="P72" s="14"/>
      <c r="Q72" s="14"/>
      <c r="R72" s="14"/>
      <c r="S72" s="14"/>
      <c r="T72" s="14"/>
    </row>
    <row r="73" spans="1:20" ht="13.5" customHeight="1">
      <c r="A73" s="63"/>
      <c r="B73" s="529" t="s">
        <v>48</v>
      </c>
      <c r="C73" s="530"/>
      <c r="D73" s="33"/>
      <c r="E73" s="67"/>
      <c r="F73" s="33"/>
      <c r="G73" s="44"/>
      <c r="H73" s="45"/>
      <c r="I73" s="44"/>
      <c r="J73" s="45"/>
      <c r="K73" s="44"/>
      <c r="L73" s="45"/>
      <c r="M73" s="44"/>
      <c r="N73" s="45"/>
      <c r="O73" s="47"/>
      <c r="P73" s="14"/>
      <c r="Q73" s="14"/>
      <c r="R73" s="14"/>
      <c r="S73" s="14"/>
      <c r="T73" s="14"/>
    </row>
    <row r="74" spans="1:20" ht="14.1" customHeight="1">
      <c r="A74" s="63"/>
      <c r="B74" s="74" t="s">
        <v>20</v>
      </c>
      <c r="C74" s="75"/>
      <c r="D74" s="55"/>
      <c r="E74" s="81"/>
      <c r="F74" s="55" t="s">
        <v>73</v>
      </c>
      <c r="G74" s="82"/>
      <c r="H74" s="45">
        <f>D74*E74*G74</f>
        <v>0</v>
      </c>
      <c r="I74" s="82"/>
      <c r="J74" s="45">
        <f>D74*E74*I74</f>
        <v>0</v>
      </c>
      <c r="K74" s="82"/>
      <c r="L74" s="45">
        <f>D74*E74*K74</f>
        <v>0</v>
      </c>
      <c r="M74" s="82"/>
      <c r="N74" s="45">
        <f>D74*E74*M74</f>
        <v>0</v>
      </c>
      <c r="O74" s="47">
        <f>H74+J74+L74+N74</f>
        <v>0</v>
      </c>
      <c r="P74" s="14"/>
      <c r="Q74" s="14"/>
      <c r="R74" s="14"/>
      <c r="S74" s="14"/>
      <c r="T74" s="14"/>
    </row>
    <row r="75" spans="1:20" ht="14.1" customHeight="1">
      <c r="A75" s="63"/>
      <c r="B75" s="74" t="s">
        <v>22</v>
      </c>
      <c r="C75" s="75"/>
      <c r="D75" s="55"/>
      <c r="E75" s="81"/>
      <c r="F75" s="55" t="s">
        <v>74</v>
      </c>
      <c r="G75" s="82"/>
      <c r="H75" s="45">
        <f>D75*E75*G75</f>
        <v>0</v>
      </c>
      <c r="I75" s="82"/>
      <c r="J75" s="45">
        <f>D75*E75*I75</f>
        <v>0</v>
      </c>
      <c r="K75" s="82"/>
      <c r="L75" s="45">
        <f>D75*E75*K75</f>
        <v>0</v>
      </c>
      <c r="M75" s="82"/>
      <c r="N75" s="45">
        <f>D75*E75*M75</f>
        <v>0</v>
      </c>
      <c r="O75" s="47">
        <f>H75+J75+L75+N75</f>
        <v>0</v>
      </c>
      <c r="P75" s="14"/>
      <c r="Q75" s="14"/>
      <c r="R75" s="14"/>
      <c r="S75" s="14"/>
      <c r="T75" s="14"/>
    </row>
    <row r="76" spans="1:20" ht="14.1" customHeight="1">
      <c r="A76" s="63"/>
      <c r="B76" s="74" t="s">
        <v>23</v>
      </c>
      <c r="C76" s="75"/>
      <c r="D76" s="55"/>
      <c r="E76" s="81"/>
      <c r="F76" s="55" t="s">
        <v>75</v>
      </c>
      <c r="G76" s="82"/>
      <c r="H76" s="45">
        <f>D76*E76*G76</f>
        <v>0</v>
      </c>
      <c r="I76" s="82"/>
      <c r="J76" s="45">
        <f>D76*E76*I76</f>
        <v>0</v>
      </c>
      <c r="K76" s="82"/>
      <c r="L76" s="45">
        <f>D76*E76*K76</f>
        <v>0</v>
      </c>
      <c r="M76" s="82"/>
      <c r="N76" s="45">
        <f>D76*E76*M76</f>
        <v>0</v>
      </c>
      <c r="O76" s="47">
        <f>H76+J76+L76+N76</f>
        <v>0</v>
      </c>
      <c r="P76" s="14"/>
      <c r="Q76" s="14"/>
      <c r="R76" s="14"/>
      <c r="S76" s="14"/>
      <c r="T76" s="14"/>
    </row>
    <row r="77" spans="1:20" ht="22.5" customHeight="1">
      <c r="A77" s="63"/>
      <c r="B77" s="74" t="s">
        <v>24</v>
      </c>
      <c r="C77" s="75"/>
      <c r="D77" s="55"/>
      <c r="E77" s="81"/>
      <c r="F77" s="80" t="s">
        <v>76</v>
      </c>
      <c r="G77" s="82"/>
      <c r="H77" s="45">
        <f>D77*E77*G77</f>
        <v>0</v>
      </c>
      <c r="I77" s="82"/>
      <c r="J77" s="45">
        <f>D77*E77*I77</f>
        <v>0</v>
      </c>
      <c r="K77" s="82"/>
      <c r="L77" s="45">
        <f>D77*E77*K77</f>
        <v>0</v>
      </c>
      <c r="M77" s="82"/>
      <c r="N77" s="45">
        <f>D77*E77*M77</f>
        <v>0</v>
      </c>
      <c r="O77" s="47">
        <f>H77+J77+L77+N77</f>
        <v>0</v>
      </c>
      <c r="P77" s="14"/>
      <c r="Q77" s="14"/>
      <c r="R77" s="14"/>
      <c r="S77" s="14"/>
      <c r="T77" s="14"/>
    </row>
    <row r="78" spans="1:20" s="86" customFormat="1" ht="14.1" customHeight="1">
      <c r="A78" s="34" t="s">
        <v>29</v>
      </c>
      <c r="B78" s="32"/>
      <c r="C78" s="34"/>
      <c r="D78" s="42"/>
      <c r="E78" s="83"/>
      <c r="F78" s="42"/>
      <c r="G78" s="84"/>
      <c r="H78" s="65">
        <f>SUM(H59:H77)</f>
        <v>0</v>
      </c>
      <c r="I78" s="84"/>
      <c r="J78" s="68">
        <f>SUM(J59:J77)</f>
        <v>0</v>
      </c>
      <c r="K78" s="84"/>
      <c r="L78" s="68">
        <f>SUM(L59:L77)</f>
        <v>0</v>
      </c>
      <c r="M78" s="84"/>
      <c r="N78" s="68">
        <f>SUM(N59:N77)</f>
        <v>0</v>
      </c>
      <c r="O78" s="66">
        <f>SUM(O59:O77)</f>
        <v>0</v>
      </c>
      <c r="P78" s="85"/>
      <c r="Q78" s="85"/>
      <c r="R78" s="85"/>
      <c r="S78" s="85"/>
      <c r="T78" s="85"/>
    </row>
    <row r="79" spans="1:20" s="86" customFormat="1" ht="14.1" customHeight="1">
      <c r="A79" s="34"/>
      <c r="B79" s="32"/>
      <c r="C79" s="34"/>
      <c r="D79" s="42"/>
      <c r="E79" s="83"/>
      <c r="F79" s="42"/>
      <c r="G79" s="84"/>
      <c r="H79" s="65"/>
      <c r="I79" s="84"/>
      <c r="J79" s="68"/>
      <c r="K79" s="84"/>
      <c r="L79" s="68"/>
      <c r="M79" s="84"/>
      <c r="N79" s="68"/>
      <c r="O79" s="66"/>
      <c r="P79" s="85"/>
      <c r="Q79" s="85"/>
      <c r="R79" s="85"/>
      <c r="S79" s="85"/>
      <c r="T79" s="85"/>
    </row>
    <row r="80" spans="1:20" s="86" customFormat="1" ht="14.1" customHeight="1">
      <c r="A80" s="87" t="s">
        <v>30</v>
      </c>
      <c r="B80" s="87" t="s">
        <v>91</v>
      </c>
      <c r="C80" s="87"/>
      <c r="D80" s="36" t="s">
        <v>14</v>
      </c>
      <c r="E80" s="36" t="s">
        <v>15</v>
      </c>
      <c r="F80" s="88"/>
      <c r="G80" s="89"/>
      <c r="H80" s="45"/>
      <c r="I80" s="89"/>
      <c r="J80" s="46"/>
      <c r="K80" s="89"/>
      <c r="L80" s="46"/>
      <c r="M80" s="89"/>
      <c r="N80" s="46"/>
      <c r="O80" s="47"/>
      <c r="P80" s="85"/>
      <c r="Q80" s="85"/>
      <c r="R80" s="85"/>
      <c r="S80" s="85"/>
      <c r="T80" s="85"/>
    </row>
    <row r="81" spans="1:20" ht="14.1" customHeight="1">
      <c r="A81" s="41" t="s">
        <v>19</v>
      </c>
      <c r="B81" s="32" t="s">
        <v>31</v>
      </c>
      <c r="C81" s="34"/>
      <c r="D81" s="42"/>
      <c r="E81" s="43"/>
      <c r="F81" s="42"/>
      <c r="G81" s="44"/>
      <c r="H81" s="45"/>
      <c r="I81" s="44"/>
      <c r="J81" s="46"/>
      <c r="K81" s="44"/>
      <c r="L81" s="46"/>
      <c r="M81" s="44"/>
      <c r="N81" s="46"/>
      <c r="O81" s="47"/>
      <c r="P81" s="14"/>
      <c r="Q81" s="14"/>
      <c r="R81" s="14"/>
      <c r="S81" s="14"/>
      <c r="T81" s="14"/>
    </row>
    <row r="82" spans="1:20" s="86" customFormat="1" ht="14.1" customHeight="1">
      <c r="A82" s="63"/>
      <c r="B82" s="74" t="s">
        <v>20</v>
      </c>
      <c r="C82" s="52"/>
      <c r="D82" s="76"/>
      <c r="E82" s="77"/>
      <c r="F82" s="55" t="s">
        <v>32</v>
      </c>
      <c r="G82" s="56"/>
      <c r="H82" s="45">
        <f>D82*E82*G82</f>
        <v>0</v>
      </c>
      <c r="I82" s="56">
        <v>0</v>
      </c>
      <c r="J82" s="45">
        <f>D82*E82*I82</f>
        <v>0</v>
      </c>
      <c r="K82" s="56">
        <v>0</v>
      </c>
      <c r="L82" s="45">
        <f>D82*E82*K82</f>
        <v>0</v>
      </c>
      <c r="M82" s="56">
        <v>0</v>
      </c>
      <c r="N82" s="45">
        <f>D82*E82*M82</f>
        <v>0</v>
      </c>
      <c r="O82" s="47">
        <f>H82+J82+L82+N82</f>
        <v>0</v>
      </c>
      <c r="P82" s="85"/>
      <c r="Q82" s="85"/>
      <c r="R82" s="85"/>
      <c r="S82" s="85"/>
      <c r="T82" s="85"/>
    </row>
    <row r="83" spans="1:20" s="86" customFormat="1" ht="14.1" customHeight="1">
      <c r="A83" s="63"/>
      <c r="B83" s="74" t="s">
        <v>22</v>
      </c>
      <c r="C83" s="52"/>
      <c r="D83" s="76"/>
      <c r="E83" s="77"/>
      <c r="F83" s="55" t="s">
        <v>32</v>
      </c>
      <c r="G83" s="56"/>
      <c r="H83" s="45">
        <f>D83*E83*G83</f>
        <v>0</v>
      </c>
      <c r="I83" s="56">
        <v>0</v>
      </c>
      <c r="J83" s="45">
        <f>D83*E83*I83</f>
        <v>0</v>
      </c>
      <c r="K83" s="56">
        <v>0</v>
      </c>
      <c r="L83" s="45">
        <f>D83*E83*K83</f>
        <v>0</v>
      </c>
      <c r="M83" s="56">
        <v>0</v>
      </c>
      <c r="N83" s="45">
        <f>D83*E83*M83</f>
        <v>0</v>
      </c>
      <c r="O83" s="47">
        <f>H83+J83+L83+N83</f>
        <v>0</v>
      </c>
      <c r="P83" s="85"/>
      <c r="Q83" s="85"/>
      <c r="R83" s="85"/>
      <c r="S83" s="85"/>
      <c r="T83" s="85"/>
    </row>
    <row r="84" spans="1:20" s="86" customFormat="1" ht="14.1" customHeight="1">
      <c r="A84" s="63"/>
      <c r="B84" s="74" t="s">
        <v>23</v>
      </c>
      <c r="C84" s="52"/>
      <c r="D84" s="76"/>
      <c r="E84" s="77"/>
      <c r="F84" s="55" t="s">
        <v>32</v>
      </c>
      <c r="G84" s="56"/>
      <c r="H84" s="45">
        <f>D84*E84*G84</f>
        <v>0</v>
      </c>
      <c r="I84" s="56">
        <v>0</v>
      </c>
      <c r="J84" s="45">
        <f>D84*E84*I84</f>
        <v>0</v>
      </c>
      <c r="K84" s="56">
        <v>0</v>
      </c>
      <c r="L84" s="45">
        <f>D84*E84*K84</f>
        <v>0</v>
      </c>
      <c r="M84" s="56">
        <v>0</v>
      </c>
      <c r="N84" s="45">
        <f>D84*E84*M84</f>
        <v>0</v>
      </c>
      <c r="O84" s="47">
        <f>H84+J84+L84+N84</f>
        <v>0</v>
      </c>
      <c r="P84" s="85"/>
      <c r="Q84" s="85"/>
      <c r="R84" s="85"/>
      <c r="S84" s="85"/>
      <c r="T84" s="85"/>
    </row>
    <row r="85" spans="1:20" s="86" customFormat="1" ht="14.1" customHeight="1">
      <c r="A85" s="63"/>
      <c r="B85" s="74" t="s">
        <v>24</v>
      </c>
      <c r="C85" s="52"/>
      <c r="D85" s="76"/>
      <c r="E85" s="77"/>
      <c r="F85" s="55" t="s">
        <v>32</v>
      </c>
      <c r="G85" s="56"/>
      <c r="H85" s="45">
        <f>D85*E85*G85</f>
        <v>0</v>
      </c>
      <c r="I85" s="56">
        <v>0</v>
      </c>
      <c r="J85" s="45">
        <f>D85*E85*I85</f>
        <v>0</v>
      </c>
      <c r="K85" s="56">
        <v>0</v>
      </c>
      <c r="L85" s="45">
        <f>D85*E85*K85</f>
        <v>0</v>
      </c>
      <c r="M85" s="56">
        <v>0</v>
      </c>
      <c r="N85" s="45">
        <f>D85*E85*M85</f>
        <v>0</v>
      </c>
      <c r="O85" s="47">
        <f>H85+J85+L85+N85</f>
        <v>0</v>
      </c>
      <c r="P85" s="85"/>
      <c r="Q85" s="85"/>
      <c r="R85" s="85"/>
      <c r="S85" s="85"/>
      <c r="T85" s="85"/>
    </row>
    <row r="86" spans="1:20" s="86" customFormat="1" ht="14.1" customHeight="1">
      <c r="A86" s="34" t="s">
        <v>33</v>
      </c>
      <c r="B86" s="32"/>
      <c r="C86" s="34"/>
      <c r="D86" s="42"/>
      <c r="E86" s="83"/>
      <c r="F86" s="42"/>
      <c r="G86" s="84"/>
      <c r="H86" s="65">
        <f>SUM(H82:H85)</f>
        <v>0</v>
      </c>
      <c r="I86" s="84"/>
      <c r="J86" s="68">
        <f>SUM(J82:J85)</f>
        <v>0</v>
      </c>
      <c r="K86" s="84"/>
      <c r="L86" s="68">
        <f>SUM(L82:L85)</f>
        <v>0</v>
      </c>
      <c r="M86" s="84"/>
      <c r="N86" s="68">
        <f>SUM(N82:N85)</f>
        <v>0</v>
      </c>
      <c r="O86" s="66">
        <f>SUM(O82:O85)</f>
        <v>0</v>
      </c>
      <c r="P86" s="85"/>
      <c r="Q86" s="85"/>
      <c r="R86" s="85"/>
      <c r="S86" s="85"/>
      <c r="T86" s="85"/>
    </row>
    <row r="87" spans="1:20" s="86" customFormat="1" ht="14.1" customHeight="1">
      <c r="A87" s="34"/>
      <c r="B87" s="32"/>
      <c r="C87" s="34"/>
      <c r="D87" s="42"/>
      <c r="E87" s="83"/>
      <c r="F87" s="42"/>
      <c r="G87" s="84"/>
      <c r="H87" s="65"/>
      <c r="I87" s="84"/>
      <c r="J87" s="68"/>
      <c r="K87" s="84"/>
      <c r="L87" s="68"/>
      <c r="M87" s="84"/>
      <c r="N87" s="68"/>
      <c r="O87" s="66"/>
      <c r="P87" s="85"/>
      <c r="Q87" s="85"/>
      <c r="R87" s="85"/>
      <c r="S87" s="85"/>
      <c r="T87" s="85"/>
    </row>
    <row r="88" spans="1:20" s="86" customFormat="1" ht="14.1" customHeight="1">
      <c r="A88" s="34" t="s">
        <v>34</v>
      </c>
      <c r="B88" s="34" t="s">
        <v>6</v>
      </c>
      <c r="C88" s="34"/>
      <c r="D88" s="36" t="s">
        <v>14</v>
      </c>
      <c r="E88" s="36" t="s">
        <v>15</v>
      </c>
      <c r="F88" s="42"/>
      <c r="G88" s="84"/>
      <c r="H88" s="65"/>
      <c r="I88" s="84"/>
      <c r="J88" s="68"/>
      <c r="K88" s="84"/>
      <c r="L88" s="68"/>
      <c r="M88" s="84"/>
      <c r="N88" s="68"/>
      <c r="O88" s="66"/>
      <c r="P88" s="85"/>
      <c r="Q88" s="85"/>
      <c r="R88" s="85"/>
      <c r="S88" s="85"/>
      <c r="T88" s="85"/>
    </row>
    <row r="89" spans="1:20" ht="14.1" customHeight="1">
      <c r="A89" s="41" t="s">
        <v>19</v>
      </c>
      <c r="B89" s="32" t="s">
        <v>35</v>
      </c>
      <c r="C89" s="34"/>
      <c r="D89" s="42"/>
      <c r="E89" s="43"/>
      <c r="F89" s="42"/>
      <c r="G89" s="44"/>
      <c r="H89" s="45"/>
      <c r="I89" s="44"/>
      <c r="J89" s="46"/>
      <c r="K89" s="44"/>
      <c r="L89" s="46"/>
      <c r="M89" s="44"/>
      <c r="N89" s="46"/>
      <c r="O89" s="47"/>
      <c r="P89" s="14"/>
      <c r="Q89" s="14"/>
      <c r="R89" s="14"/>
      <c r="S89" s="14"/>
      <c r="T89" s="14"/>
    </row>
    <row r="90" spans="1:20" s="86" customFormat="1" ht="14.1" customHeight="1">
      <c r="A90" s="63"/>
      <c r="B90" s="74" t="s">
        <v>20</v>
      </c>
      <c r="C90" s="52"/>
      <c r="D90" s="78"/>
      <c r="E90" s="77"/>
      <c r="F90" s="55" t="s">
        <v>32</v>
      </c>
      <c r="G90" s="56"/>
      <c r="H90" s="45">
        <f t="shared" ref="H90:H98" si="7">D90*E90*G90</f>
        <v>0</v>
      </c>
      <c r="I90" s="56"/>
      <c r="J90" s="45">
        <f t="shared" ref="J90:J98" si="8">D90*E90*I90</f>
        <v>0</v>
      </c>
      <c r="K90" s="56"/>
      <c r="L90" s="45">
        <f t="shared" ref="L90:L98" si="9">D90*E90*K90</f>
        <v>0</v>
      </c>
      <c r="M90" s="56"/>
      <c r="N90" s="45">
        <f t="shared" ref="N90:N98" si="10">D90*E90*M90</f>
        <v>0</v>
      </c>
      <c r="O90" s="47">
        <f t="shared" ref="O90:O98" si="11">H90+J90+L90+N90</f>
        <v>0</v>
      </c>
      <c r="P90" s="85"/>
      <c r="Q90" s="85"/>
      <c r="R90" s="85"/>
      <c r="S90" s="85"/>
      <c r="T90" s="85"/>
    </row>
    <row r="91" spans="1:20" s="86" customFormat="1" ht="14.1" customHeight="1">
      <c r="A91" s="63"/>
      <c r="B91" s="74" t="s">
        <v>22</v>
      </c>
      <c r="C91" s="52"/>
      <c r="D91" s="76"/>
      <c r="E91" s="77"/>
      <c r="F91" s="55" t="s">
        <v>32</v>
      </c>
      <c r="G91" s="56"/>
      <c r="H91" s="45">
        <f t="shared" si="7"/>
        <v>0</v>
      </c>
      <c r="I91" s="56"/>
      <c r="J91" s="45">
        <f t="shared" si="8"/>
        <v>0</v>
      </c>
      <c r="K91" s="56"/>
      <c r="L91" s="45">
        <f t="shared" si="9"/>
        <v>0</v>
      </c>
      <c r="M91" s="56"/>
      <c r="N91" s="45">
        <f t="shared" si="10"/>
        <v>0</v>
      </c>
      <c r="O91" s="47">
        <f t="shared" si="11"/>
        <v>0</v>
      </c>
      <c r="P91" s="85"/>
      <c r="Q91" s="85"/>
      <c r="R91" s="85"/>
      <c r="S91" s="85"/>
      <c r="T91" s="85"/>
    </row>
    <row r="92" spans="1:20" s="86" customFormat="1" ht="14.1" customHeight="1">
      <c r="A92" s="63"/>
      <c r="B92" s="74" t="s">
        <v>23</v>
      </c>
      <c r="C92" s="52"/>
      <c r="D92" s="76"/>
      <c r="E92" s="77"/>
      <c r="F92" s="55" t="s">
        <v>32</v>
      </c>
      <c r="G92" s="56"/>
      <c r="H92" s="45">
        <f t="shared" si="7"/>
        <v>0</v>
      </c>
      <c r="I92" s="56"/>
      <c r="J92" s="45">
        <f t="shared" si="8"/>
        <v>0</v>
      </c>
      <c r="K92" s="56"/>
      <c r="L92" s="45">
        <f t="shared" si="9"/>
        <v>0</v>
      </c>
      <c r="M92" s="56"/>
      <c r="N92" s="45">
        <f t="shared" si="10"/>
        <v>0</v>
      </c>
      <c r="O92" s="47">
        <f t="shared" si="11"/>
        <v>0</v>
      </c>
      <c r="P92" s="85"/>
      <c r="Q92" s="85"/>
      <c r="R92" s="85"/>
      <c r="S92" s="85"/>
      <c r="T92" s="85"/>
    </row>
    <row r="93" spans="1:20" s="86" customFormat="1" ht="14.1" customHeight="1">
      <c r="A93" s="63"/>
      <c r="B93" s="74" t="s">
        <v>24</v>
      </c>
      <c r="C93" s="52"/>
      <c r="D93" s="76"/>
      <c r="E93" s="77"/>
      <c r="F93" s="55" t="s">
        <v>32</v>
      </c>
      <c r="G93" s="56"/>
      <c r="H93" s="45">
        <f t="shared" si="7"/>
        <v>0</v>
      </c>
      <c r="I93" s="56"/>
      <c r="J93" s="45">
        <f t="shared" si="8"/>
        <v>0</v>
      </c>
      <c r="K93" s="56"/>
      <c r="L93" s="45">
        <f t="shared" si="9"/>
        <v>0</v>
      </c>
      <c r="M93" s="56"/>
      <c r="N93" s="45">
        <f t="shared" si="10"/>
        <v>0</v>
      </c>
      <c r="O93" s="47">
        <f t="shared" si="11"/>
        <v>0</v>
      </c>
      <c r="P93" s="85"/>
      <c r="Q93" s="85"/>
      <c r="R93" s="85"/>
      <c r="S93" s="85"/>
      <c r="T93" s="85"/>
    </row>
    <row r="94" spans="1:20" s="86" customFormat="1" ht="14.1" customHeight="1">
      <c r="A94" s="63"/>
      <c r="B94" s="74" t="s">
        <v>25</v>
      </c>
      <c r="C94" s="52"/>
      <c r="D94" s="78"/>
      <c r="E94" s="77"/>
      <c r="F94" s="55" t="s">
        <v>32</v>
      </c>
      <c r="G94" s="56"/>
      <c r="H94" s="45">
        <f t="shared" si="7"/>
        <v>0</v>
      </c>
      <c r="I94" s="56"/>
      <c r="J94" s="45">
        <f t="shared" si="8"/>
        <v>0</v>
      </c>
      <c r="K94" s="56"/>
      <c r="L94" s="45">
        <f t="shared" si="9"/>
        <v>0</v>
      </c>
      <c r="M94" s="56"/>
      <c r="N94" s="45">
        <f t="shared" si="10"/>
        <v>0</v>
      </c>
      <c r="O94" s="47">
        <f t="shared" si="11"/>
        <v>0</v>
      </c>
      <c r="P94" s="85"/>
      <c r="Q94" s="85"/>
      <c r="R94" s="85"/>
      <c r="S94" s="85"/>
      <c r="T94" s="85"/>
    </row>
    <row r="95" spans="1:20" s="86" customFormat="1" ht="14.1" customHeight="1">
      <c r="A95" s="63"/>
      <c r="B95" s="74" t="s">
        <v>26</v>
      </c>
      <c r="C95" s="52"/>
      <c r="D95" s="78"/>
      <c r="E95" s="77"/>
      <c r="F95" s="55" t="s">
        <v>32</v>
      </c>
      <c r="G95" s="56"/>
      <c r="H95" s="45">
        <f t="shared" si="7"/>
        <v>0</v>
      </c>
      <c r="I95" s="56"/>
      <c r="J95" s="45">
        <f t="shared" si="8"/>
        <v>0</v>
      </c>
      <c r="K95" s="56"/>
      <c r="L95" s="45">
        <f t="shared" si="9"/>
        <v>0</v>
      </c>
      <c r="M95" s="56"/>
      <c r="N95" s="45">
        <f t="shared" si="10"/>
        <v>0</v>
      </c>
      <c r="O95" s="47">
        <f t="shared" si="11"/>
        <v>0</v>
      </c>
      <c r="P95" s="85"/>
      <c r="Q95" s="85"/>
      <c r="R95" s="85"/>
      <c r="S95" s="85"/>
      <c r="T95" s="85"/>
    </row>
    <row r="96" spans="1:20" s="86" customFormat="1" ht="14.1" customHeight="1">
      <c r="A96" s="63"/>
      <c r="B96" s="74" t="s">
        <v>36</v>
      </c>
      <c r="C96" s="52"/>
      <c r="D96" s="78"/>
      <c r="E96" s="77"/>
      <c r="F96" s="55" t="s">
        <v>32</v>
      </c>
      <c r="G96" s="56"/>
      <c r="H96" s="45">
        <f t="shared" si="7"/>
        <v>0</v>
      </c>
      <c r="I96" s="56"/>
      <c r="J96" s="45">
        <f t="shared" si="8"/>
        <v>0</v>
      </c>
      <c r="K96" s="56"/>
      <c r="L96" s="45">
        <f t="shared" si="9"/>
        <v>0</v>
      </c>
      <c r="M96" s="56"/>
      <c r="N96" s="45">
        <f t="shared" si="10"/>
        <v>0</v>
      </c>
      <c r="O96" s="47">
        <f t="shared" si="11"/>
        <v>0</v>
      </c>
      <c r="P96" s="85"/>
      <c r="Q96" s="85"/>
      <c r="R96" s="85"/>
      <c r="S96" s="85"/>
      <c r="T96" s="85"/>
    </row>
    <row r="97" spans="1:20" s="86" customFormat="1" ht="14.1" customHeight="1">
      <c r="A97" s="63"/>
      <c r="B97" s="74" t="s">
        <v>37</v>
      </c>
      <c r="C97" s="52"/>
      <c r="D97" s="78"/>
      <c r="E97" s="77"/>
      <c r="F97" s="55" t="s">
        <v>32</v>
      </c>
      <c r="G97" s="56"/>
      <c r="H97" s="45">
        <f t="shared" si="7"/>
        <v>0</v>
      </c>
      <c r="I97" s="56"/>
      <c r="J97" s="45">
        <f t="shared" si="8"/>
        <v>0</v>
      </c>
      <c r="K97" s="56"/>
      <c r="L97" s="45">
        <f t="shared" si="9"/>
        <v>0</v>
      </c>
      <c r="M97" s="56"/>
      <c r="N97" s="45">
        <f t="shared" si="10"/>
        <v>0</v>
      </c>
      <c r="O97" s="47">
        <f t="shared" si="11"/>
        <v>0</v>
      </c>
      <c r="P97" s="85"/>
      <c r="Q97" s="85"/>
      <c r="R97" s="85"/>
      <c r="S97" s="85"/>
      <c r="T97" s="85"/>
    </row>
    <row r="98" spans="1:20" s="86" customFormat="1" ht="14.1" customHeight="1">
      <c r="A98" s="63"/>
      <c r="B98" s="74" t="s">
        <v>38</v>
      </c>
      <c r="C98" s="52"/>
      <c r="D98" s="78"/>
      <c r="E98" s="77"/>
      <c r="F98" s="55" t="s">
        <v>32</v>
      </c>
      <c r="G98" s="56"/>
      <c r="H98" s="45">
        <f t="shared" si="7"/>
        <v>0</v>
      </c>
      <c r="I98" s="56"/>
      <c r="J98" s="45">
        <f t="shared" si="8"/>
        <v>0</v>
      </c>
      <c r="K98" s="56"/>
      <c r="L98" s="45">
        <f t="shared" si="9"/>
        <v>0</v>
      </c>
      <c r="M98" s="56"/>
      <c r="N98" s="45">
        <f t="shared" si="10"/>
        <v>0</v>
      </c>
      <c r="O98" s="47">
        <f t="shared" si="11"/>
        <v>0</v>
      </c>
      <c r="P98" s="85"/>
      <c r="Q98" s="85"/>
      <c r="R98" s="85"/>
      <c r="S98" s="85"/>
      <c r="T98" s="85"/>
    </row>
    <row r="99" spans="1:20" s="86" customFormat="1" ht="14.1" customHeight="1">
      <c r="A99" s="34" t="s">
        <v>39</v>
      </c>
      <c r="B99" s="32"/>
      <c r="C99" s="63"/>
      <c r="D99" s="33"/>
      <c r="E99" s="90"/>
      <c r="F99" s="42"/>
      <c r="G99" s="84"/>
      <c r="H99" s="65">
        <f>SUM(H90:H98)</f>
        <v>0</v>
      </c>
      <c r="I99" s="84"/>
      <c r="J99" s="65">
        <f>SUM(J90:J98)</f>
        <v>0</v>
      </c>
      <c r="K99" s="84"/>
      <c r="L99" s="65">
        <f>SUM(L90:L98)</f>
        <v>0</v>
      </c>
      <c r="M99" s="84"/>
      <c r="N99" s="65">
        <f>SUM(N90:N98)</f>
        <v>0</v>
      </c>
      <c r="O99" s="66">
        <f>SUM(O90:O98)</f>
        <v>0</v>
      </c>
      <c r="P99" s="85"/>
      <c r="Q99" s="85"/>
      <c r="R99" s="85"/>
      <c r="S99" s="85"/>
      <c r="T99" s="85"/>
    </row>
    <row r="100" spans="1:20" s="86" customFormat="1" ht="14.1" customHeight="1">
      <c r="A100" s="34"/>
      <c r="B100" s="32"/>
      <c r="C100" s="63"/>
      <c r="D100" s="33"/>
      <c r="E100" s="90"/>
      <c r="F100" s="42"/>
      <c r="G100" s="84"/>
      <c r="H100" s="65"/>
      <c r="I100" s="84"/>
      <c r="J100" s="68"/>
      <c r="K100" s="84"/>
      <c r="L100" s="68"/>
      <c r="M100" s="84"/>
      <c r="N100" s="68"/>
      <c r="O100" s="66"/>
      <c r="P100" s="85"/>
      <c r="Q100" s="85"/>
      <c r="R100" s="85"/>
      <c r="S100" s="85"/>
      <c r="T100" s="85"/>
    </row>
    <row r="101" spans="1:20" ht="14.1" customHeight="1">
      <c r="A101" s="34" t="s">
        <v>40</v>
      </c>
      <c r="B101" s="34" t="s">
        <v>7</v>
      </c>
      <c r="C101" s="34"/>
      <c r="D101" s="36" t="s">
        <v>14</v>
      </c>
      <c r="E101" s="36" t="s">
        <v>15</v>
      </c>
      <c r="F101" s="42"/>
      <c r="G101" s="44"/>
      <c r="H101" s="45"/>
      <c r="I101" s="44"/>
      <c r="J101" s="46"/>
      <c r="K101" s="44"/>
      <c r="L101" s="46"/>
      <c r="M101" s="44"/>
      <c r="N101" s="46"/>
      <c r="O101" s="47"/>
      <c r="P101" s="14"/>
      <c r="Q101" s="14"/>
      <c r="R101" s="14"/>
      <c r="S101" s="14"/>
      <c r="T101" s="14"/>
    </row>
    <row r="102" spans="1:20" ht="14.1" customHeight="1">
      <c r="A102" s="41" t="s">
        <v>19</v>
      </c>
      <c r="B102" s="32" t="s">
        <v>41</v>
      </c>
      <c r="C102" s="34"/>
      <c r="D102" s="42"/>
      <c r="E102" s="43"/>
      <c r="F102" s="42"/>
      <c r="G102" s="44"/>
      <c r="H102" s="45"/>
      <c r="I102" s="44"/>
      <c r="J102" s="46"/>
      <c r="K102" s="44"/>
      <c r="L102" s="46"/>
      <c r="M102" s="44"/>
      <c r="N102" s="46"/>
      <c r="O102" s="47"/>
      <c r="P102" s="14"/>
      <c r="Q102" s="14"/>
      <c r="R102" s="14"/>
      <c r="S102" s="14"/>
      <c r="T102" s="14"/>
    </row>
    <row r="103" spans="1:20" s="86" customFormat="1" ht="14.1" customHeight="1">
      <c r="A103" s="63"/>
      <c r="B103" s="74" t="s">
        <v>20</v>
      </c>
      <c r="C103" s="52"/>
      <c r="D103" s="76"/>
      <c r="E103" s="77"/>
      <c r="F103" s="55"/>
      <c r="G103" s="56"/>
      <c r="H103" s="45">
        <f>D103*E103*G103</f>
        <v>0</v>
      </c>
      <c r="I103" s="56"/>
      <c r="J103" s="45">
        <f>D103*E103*I103</f>
        <v>0</v>
      </c>
      <c r="K103" s="56"/>
      <c r="L103" s="45">
        <f>D103*E103*K103</f>
        <v>0</v>
      </c>
      <c r="M103" s="56"/>
      <c r="N103" s="45">
        <f>D103*E103*M103</f>
        <v>0</v>
      </c>
      <c r="O103" s="47">
        <f>H103+J103+L103+N103</f>
        <v>0</v>
      </c>
      <c r="P103" s="85"/>
      <c r="Q103" s="85"/>
      <c r="R103" s="85"/>
      <c r="S103" s="85"/>
      <c r="T103" s="85"/>
    </row>
    <row r="104" spans="1:20" s="86" customFormat="1" ht="14.1" customHeight="1">
      <c r="A104" s="63"/>
      <c r="B104" s="74" t="s">
        <v>22</v>
      </c>
      <c r="C104" s="52"/>
      <c r="D104" s="76"/>
      <c r="E104" s="77"/>
      <c r="F104" s="55"/>
      <c r="G104" s="56"/>
      <c r="H104" s="45">
        <f>D104*E104*G104</f>
        <v>0</v>
      </c>
      <c r="I104" s="56"/>
      <c r="J104" s="45">
        <f>D104*E104*I104</f>
        <v>0</v>
      </c>
      <c r="K104" s="56"/>
      <c r="L104" s="45">
        <f>D104*E104*K104</f>
        <v>0</v>
      </c>
      <c r="M104" s="56"/>
      <c r="N104" s="45">
        <f>D104*E104*M104</f>
        <v>0</v>
      </c>
      <c r="O104" s="47">
        <f>H104+J104+L104+N104</f>
        <v>0</v>
      </c>
      <c r="P104" s="85"/>
      <c r="Q104" s="85"/>
      <c r="R104" s="85"/>
      <c r="S104" s="85"/>
      <c r="T104" s="85"/>
    </row>
    <row r="105" spans="1:20" s="86" customFormat="1" ht="14.1" customHeight="1">
      <c r="A105" s="63"/>
      <c r="B105" s="74" t="s">
        <v>23</v>
      </c>
      <c r="C105" s="52"/>
      <c r="D105" s="76"/>
      <c r="E105" s="77"/>
      <c r="F105" s="55"/>
      <c r="G105" s="56"/>
      <c r="H105" s="45">
        <f>D105*E105*G105</f>
        <v>0</v>
      </c>
      <c r="I105" s="56"/>
      <c r="J105" s="45">
        <f>D105*E105*I105</f>
        <v>0</v>
      </c>
      <c r="K105" s="56"/>
      <c r="L105" s="45">
        <f>D105*E105*K105</f>
        <v>0</v>
      </c>
      <c r="M105" s="56"/>
      <c r="N105" s="45">
        <f>D105*E105*M105</f>
        <v>0</v>
      </c>
      <c r="O105" s="47">
        <f>H105+J105+L105+N105</f>
        <v>0</v>
      </c>
      <c r="P105" s="85"/>
      <c r="Q105" s="85"/>
      <c r="R105" s="85"/>
      <c r="S105" s="85"/>
      <c r="T105" s="85"/>
    </row>
    <row r="106" spans="1:20" s="86" customFormat="1" ht="14.1" customHeight="1">
      <c r="A106" s="63"/>
      <c r="B106" s="74" t="s">
        <v>24</v>
      </c>
      <c r="C106" s="52"/>
      <c r="D106" s="76"/>
      <c r="E106" s="77"/>
      <c r="F106" s="55"/>
      <c r="G106" s="56"/>
      <c r="H106" s="45">
        <f>D106*E106*G106</f>
        <v>0</v>
      </c>
      <c r="I106" s="56"/>
      <c r="J106" s="45">
        <f>D106*E106*I106</f>
        <v>0</v>
      </c>
      <c r="K106" s="56"/>
      <c r="L106" s="45">
        <f>D106*E106*K106</f>
        <v>0</v>
      </c>
      <c r="M106" s="56"/>
      <c r="N106" s="45">
        <f>D106*E106*M106</f>
        <v>0</v>
      </c>
      <c r="O106" s="47">
        <f>H106+J106+L106+N106</f>
        <v>0</v>
      </c>
      <c r="P106" s="85"/>
      <c r="Q106" s="85"/>
      <c r="R106" s="85"/>
      <c r="S106" s="85"/>
      <c r="T106" s="85"/>
    </row>
    <row r="107" spans="1:20" s="86" customFormat="1" ht="14.1" customHeight="1">
      <c r="A107" s="63"/>
      <c r="B107" s="74" t="s">
        <v>25</v>
      </c>
      <c r="C107" s="52"/>
      <c r="D107" s="76"/>
      <c r="E107" s="77"/>
      <c r="F107" s="55"/>
      <c r="G107" s="56"/>
      <c r="H107" s="45">
        <f>D107*E107*G107</f>
        <v>0</v>
      </c>
      <c r="I107" s="56"/>
      <c r="J107" s="45">
        <f>D107*E107*I107</f>
        <v>0</v>
      </c>
      <c r="K107" s="56"/>
      <c r="L107" s="45">
        <f>D107*E107*K107</f>
        <v>0</v>
      </c>
      <c r="M107" s="56"/>
      <c r="N107" s="45">
        <f>D107*E107*M107</f>
        <v>0</v>
      </c>
      <c r="O107" s="47">
        <f>H107+J107+L107+N107</f>
        <v>0</v>
      </c>
      <c r="P107" s="85"/>
      <c r="Q107" s="85"/>
      <c r="R107" s="85"/>
      <c r="S107" s="85"/>
      <c r="T107" s="85"/>
    </row>
    <row r="108" spans="1:20" ht="14.1" customHeight="1">
      <c r="A108" s="34" t="s">
        <v>42</v>
      </c>
      <c r="B108" s="32"/>
      <c r="C108" s="34"/>
      <c r="D108" s="42"/>
      <c r="E108" s="83"/>
      <c r="F108" s="42"/>
      <c r="G108" s="84"/>
      <c r="H108" s="65">
        <f>SUM(H103:H107)</f>
        <v>0</v>
      </c>
      <c r="I108" s="84"/>
      <c r="J108" s="65">
        <f>SUM(J103:J107)</f>
        <v>0</v>
      </c>
      <c r="K108" s="84"/>
      <c r="L108" s="65">
        <f>SUM(L103:L107)</f>
        <v>0</v>
      </c>
      <c r="M108" s="84"/>
      <c r="N108" s="65">
        <f>SUM(N103:N107)</f>
        <v>0</v>
      </c>
      <c r="O108" s="66">
        <f>SUM(O103:O107)</f>
        <v>0</v>
      </c>
      <c r="P108" s="14"/>
      <c r="Q108" s="14"/>
      <c r="R108" s="14"/>
      <c r="S108" s="14"/>
      <c r="T108" s="14"/>
    </row>
    <row r="109" spans="1:20" ht="14.1" customHeight="1">
      <c r="A109" s="34"/>
      <c r="B109" s="32"/>
      <c r="C109" s="34"/>
      <c r="D109" s="42"/>
      <c r="E109" s="83"/>
      <c r="F109" s="42"/>
      <c r="G109" s="84"/>
      <c r="H109" s="65"/>
      <c r="I109" s="84"/>
      <c r="J109" s="68"/>
      <c r="K109" s="84"/>
      <c r="L109" s="68"/>
      <c r="M109" s="84"/>
      <c r="N109" s="68"/>
      <c r="O109" s="66"/>
      <c r="P109" s="14"/>
      <c r="Q109" s="14"/>
      <c r="R109" s="14"/>
      <c r="S109" s="14"/>
      <c r="T109" s="14"/>
    </row>
    <row r="110" spans="1:20" ht="14.1" customHeight="1">
      <c r="A110" s="34" t="s">
        <v>43</v>
      </c>
      <c r="B110" s="34" t="s">
        <v>89</v>
      </c>
      <c r="C110" s="34"/>
      <c r="D110" s="36" t="s">
        <v>14</v>
      </c>
      <c r="E110" s="36" t="s">
        <v>15</v>
      </c>
      <c r="F110" s="42"/>
      <c r="G110" s="44"/>
      <c r="H110" s="45"/>
      <c r="I110" s="44"/>
      <c r="J110" s="46"/>
      <c r="K110" s="44"/>
      <c r="L110" s="46"/>
      <c r="M110" s="44"/>
      <c r="N110" s="46"/>
      <c r="O110" s="47"/>
      <c r="P110" s="14"/>
      <c r="Q110" s="14"/>
      <c r="R110" s="14"/>
      <c r="S110" s="14"/>
      <c r="T110" s="14"/>
    </row>
    <row r="111" spans="1:20" ht="14.1" customHeight="1">
      <c r="A111" s="41" t="s">
        <v>19</v>
      </c>
      <c r="B111" s="32" t="s">
        <v>93</v>
      </c>
      <c r="C111" s="34"/>
      <c r="D111" s="42"/>
      <c r="E111" s="43"/>
      <c r="F111" s="42"/>
      <c r="G111" s="44"/>
      <c r="H111" s="45"/>
      <c r="I111" s="44"/>
      <c r="J111" s="46"/>
      <c r="K111" s="44"/>
      <c r="L111" s="46"/>
      <c r="M111" s="44"/>
      <c r="N111" s="46"/>
      <c r="O111" s="47"/>
      <c r="P111" s="14"/>
      <c r="Q111" s="14"/>
      <c r="R111" s="14"/>
      <c r="S111" s="14"/>
      <c r="T111" s="14"/>
    </row>
    <row r="112" spans="1:20" s="86" customFormat="1" ht="14.1" customHeight="1">
      <c r="A112" s="63"/>
      <c r="B112" s="74" t="s">
        <v>20</v>
      </c>
      <c r="C112" s="52"/>
      <c r="D112" s="76"/>
      <c r="E112" s="77"/>
      <c r="F112" s="55"/>
      <c r="G112" s="56"/>
      <c r="H112" s="45">
        <f>D112*E112*G112</f>
        <v>0</v>
      </c>
      <c r="I112" s="56"/>
      <c r="J112" s="45">
        <f>D112*E112*I112</f>
        <v>0</v>
      </c>
      <c r="K112" s="56"/>
      <c r="L112" s="45">
        <f>D112*E112*K112</f>
        <v>0</v>
      </c>
      <c r="M112" s="56"/>
      <c r="N112" s="45">
        <f>D112*E112*M112</f>
        <v>0</v>
      </c>
      <c r="O112" s="47">
        <f>H112+J112+L112+N112</f>
        <v>0</v>
      </c>
      <c r="P112" s="85"/>
      <c r="Q112" s="85"/>
      <c r="R112" s="85"/>
      <c r="S112" s="85"/>
      <c r="T112" s="85"/>
    </row>
    <row r="113" spans="1:20" s="86" customFormat="1" ht="14.1" customHeight="1">
      <c r="A113" s="63"/>
      <c r="B113" s="74" t="s">
        <v>22</v>
      </c>
      <c r="C113" s="52"/>
      <c r="D113" s="76"/>
      <c r="E113" s="77"/>
      <c r="F113" s="55"/>
      <c r="G113" s="56"/>
      <c r="H113" s="45">
        <f>D113*E113*G113</f>
        <v>0</v>
      </c>
      <c r="I113" s="56"/>
      <c r="J113" s="45">
        <f>D113*E113*I113</f>
        <v>0</v>
      </c>
      <c r="K113" s="56"/>
      <c r="L113" s="45">
        <f>D113*E113*K113</f>
        <v>0</v>
      </c>
      <c r="M113" s="56"/>
      <c r="N113" s="45">
        <f>D113*E113*M113</f>
        <v>0</v>
      </c>
      <c r="O113" s="47">
        <f>H113+J113+L113+N113</f>
        <v>0</v>
      </c>
      <c r="P113" s="85"/>
      <c r="Q113" s="85"/>
      <c r="R113" s="85"/>
      <c r="S113" s="85"/>
      <c r="T113" s="85"/>
    </row>
    <row r="114" spans="1:20" s="86" customFormat="1" ht="14.1" customHeight="1">
      <c r="A114" s="63"/>
      <c r="B114" s="74" t="s">
        <v>23</v>
      </c>
      <c r="C114" s="52"/>
      <c r="D114" s="76"/>
      <c r="E114" s="77"/>
      <c r="F114" s="55"/>
      <c r="G114" s="56"/>
      <c r="H114" s="45">
        <f>D114*E114*G114</f>
        <v>0</v>
      </c>
      <c r="I114" s="56"/>
      <c r="J114" s="45">
        <f>D114*E114*I114</f>
        <v>0</v>
      </c>
      <c r="K114" s="56"/>
      <c r="L114" s="45">
        <f>D114*E114*K114</f>
        <v>0</v>
      </c>
      <c r="M114" s="56"/>
      <c r="N114" s="45">
        <f>D114*E114*M114</f>
        <v>0</v>
      </c>
      <c r="O114" s="47">
        <f>H114+J114+L114+N114</f>
        <v>0</v>
      </c>
      <c r="P114" s="85"/>
      <c r="Q114" s="85"/>
      <c r="R114" s="85"/>
      <c r="S114" s="85"/>
      <c r="T114" s="85"/>
    </row>
    <row r="115" spans="1:20" s="86" customFormat="1" ht="14.1" customHeight="1">
      <c r="A115" s="63"/>
      <c r="B115" s="74" t="s">
        <v>24</v>
      </c>
      <c r="C115" s="52"/>
      <c r="D115" s="76"/>
      <c r="E115" s="77"/>
      <c r="F115" s="55"/>
      <c r="G115" s="56"/>
      <c r="H115" s="45">
        <f>D115*E115*G115</f>
        <v>0</v>
      </c>
      <c r="I115" s="56"/>
      <c r="J115" s="45">
        <f>D115*E115*I115</f>
        <v>0</v>
      </c>
      <c r="K115" s="56"/>
      <c r="L115" s="45">
        <f>D115*E115*K115</f>
        <v>0</v>
      </c>
      <c r="M115" s="56"/>
      <c r="N115" s="45">
        <f>D115*E115*M115</f>
        <v>0</v>
      </c>
      <c r="O115" s="47">
        <f>H115+J115+L115+N115</f>
        <v>0</v>
      </c>
      <c r="P115" s="85"/>
      <c r="Q115" s="85"/>
      <c r="R115" s="85"/>
      <c r="S115" s="85"/>
      <c r="T115" s="85"/>
    </row>
    <row r="116" spans="1:20" s="86" customFormat="1" ht="14.1" customHeight="1">
      <c r="A116" s="63"/>
      <c r="B116" s="74" t="s">
        <v>25</v>
      </c>
      <c r="C116" s="52"/>
      <c r="D116" s="76"/>
      <c r="E116" s="77"/>
      <c r="F116" s="55"/>
      <c r="G116" s="56"/>
      <c r="H116" s="45">
        <f>D116*E116*G116</f>
        <v>0</v>
      </c>
      <c r="I116" s="56"/>
      <c r="J116" s="45">
        <f>D116*E116*I116</f>
        <v>0</v>
      </c>
      <c r="K116" s="56"/>
      <c r="L116" s="45">
        <f>D116*E116*K116</f>
        <v>0</v>
      </c>
      <c r="M116" s="56"/>
      <c r="N116" s="45">
        <f>D116*E116*M116</f>
        <v>0</v>
      </c>
      <c r="O116" s="47">
        <f>H116+J116+L116+N116</f>
        <v>0</v>
      </c>
      <c r="P116" s="85"/>
      <c r="Q116" s="85"/>
      <c r="R116" s="85"/>
      <c r="S116" s="85"/>
      <c r="T116" s="85"/>
    </row>
    <row r="117" spans="1:20" ht="14.1" customHeight="1">
      <c r="A117" s="34" t="s">
        <v>95</v>
      </c>
      <c r="B117" s="32"/>
      <c r="C117" s="34"/>
      <c r="D117" s="42"/>
      <c r="E117" s="83"/>
      <c r="F117" s="42"/>
      <c r="G117" s="84"/>
      <c r="H117" s="65">
        <f>SUM(H112:H116)</f>
        <v>0</v>
      </c>
      <c r="I117" s="84"/>
      <c r="J117" s="65">
        <f>SUM(J112:J116)</f>
        <v>0</v>
      </c>
      <c r="K117" s="84"/>
      <c r="L117" s="65">
        <f>SUM(L112:L116)</f>
        <v>0</v>
      </c>
      <c r="M117" s="84"/>
      <c r="N117" s="65">
        <f>SUM(N112:N116)</f>
        <v>0</v>
      </c>
      <c r="O117" s="66">
        <f>SUM(O112:O116)</f>
        <v>0</v>
      </c>
      <c r="P117" s="14"/>
      <c r="Q117" s="14"/>
      <c r="R117" s="14"/>
      <c r="S117" s="14"/>
      <c r="T117" s="14"/>
    </row>
    <row r="118" spans="1:20" ht="14.1" customHeight="1">
      <c r="A118" s="34"/>
      <c r="B118" s="32"/>
      <c r="C118" s="34"/>
      <c r="D118" s="42"/>
      <c r="E118" s="83"/>
      <c r="F118" s="42"/>
      <c r="G118" s="84"/>
      <c r="H118" s="65"/>
      <c r="I118" s="84"/>
      <c r="J118" s="65"/>
      <c r="K118" s="84"/>
      <c r="L118" s="65"/>
      <c r="M118" s="84"/>
      <c r="N118" s="65"/>
      <c r="O118" s="66"/>
      <c r="P118" s="14"/>
      <c r="Q118" s="14"/>
      <c r="R118" s="14"/>
      <c r="S118" s="14"/>
      <c r="T118" s="14"/>
    </row>
    <row r="119" spans="1:20" s="86" customFormat="1" ht="24" customHeight="1">
      <c r="A119" s="34" t="s">
        <v>53</v>
      </c>
      <c r="B119" s="527" t="s">
        <v>90</v>
      </c>
      <c r="C119" s="527"/>
      <c r="D119" s="36" t="s">
        <v>14</v>
      </c>
      <c r="E119" s="36" t="s">
        <v>15</v>
      </c>
      <c r="F119" s="42"/>
      <c r="G119" s="84"/>
      <c r="H119" s="65"/>
      <c r="I119" s="84"/>
      <c r="J119" s="68"/>
      <c r="K119" s="84"/>
      <c r="L119" s="68"/>
      <c r="M119" s="84"/>
      <c r="N119" s="68"/>
      <c r="O119" s="66"/>
      <c r="P119" s="85"/>
      <c r="Q119" s="85"/>
      <c r="R119" s="85"/>
      <c r="S119" s="85"/>
      <c r="T119" s="85"/>
    </row>
    <row r="120" spans="1:20" s="86" customFormat="1" ht="14.1" customHeight="1">
      <c r="A120" s="63" t="s">
        <v>19</v>
      </c>
      <c r="B120" s="32" t="s">
        <v>44</v>
      </c>
      <c r="C120" s="34"/>
      <c r="D120" s="42"/>
      <c r="E120" s="83"/>
      <c r="F120" s="42"/>
      <c r="G120" s="44"/>
      <c r="H120" s="45"/>
      <c r="I120" s="44"/>
      <c r="J120" s="46"/>
      <c r="K120" s="44"/>
      <c r="L120" s="46"/>
      <c r="M120" s="44"/>
      <c r="N120" s="46"/>
      <c r="O120" s="47"/>
      <c r="P120" s="85"/>
      <c r="Q120" s="85"/>
      <c r="R120" s="85"/>
      <c r="S120" s="85"/>
      <c r="T120" s="85"/>
    </row>
    <row r="121" spans="1:20" ht="14.1" customHeight="1">
      <c r="A121" s="63"/>
      <c r="B121" s="74" t="s">
        <v>20</v>
      </c>
      <c r="C121" s="75"/>
      <c r="D121" s="78"/>
      <c r="E121" s="77"/>
      <c r="F121" s="55" t="s">
        <v>21</v>
      </c>
      <c r="G121" s="56"/>
      <c r="H121" s="45">
        <f t="shared" ref="H121:H125" si="12">D121*E121*G121</f>
        <v>0</v>
      </c>
      <c r="I121" s="56"/>
      <c r="J121" s="46">
        <f>D121*E121*I121*$M$34</f>
        <v>0</v>
      </c>
      <c r="K121" s="56"/>
      <c r="L121" s="46">
        <f>D121*E121*K121*$M$34*$M$34</f>
        <v>0</v>
      </c>
      <c r="M121" s="56"/>
      <c r="N121" s="46">
        <f>D121*E121*M121</f>
        <v>0</v>
      </c>
      <c r="O121" s="47">
        <f t="shared" ref="O121:O125" si="13">H121+J121+L121+N121</f>
        <v>0</v>
      </c>
      <c r="P121" s="14"/>
      <c r="Q121" s="14"/>
      <c r="R121" s="14"/>
      <c r="S121" s="14"/>
      <c r="T121" s="14"/>
    </row>
    <row r="122" spans="1:20" ht="14.1" customHeight="1">
      <c r="A122" s="63"/>
      <c r="B122" s="74" t="s">
        <v>22</v>
      </c>
      <c r="C122" s="75"/>
      <c r="D122" s="78"/>
      <c r="E122" s="77"/>
      <c r="F122" s="55" t="s">
        <v>21</v>
      </c>
      <c r="G122" s="56"/>
      <c r="H122" s="45">
        <f t="shared" si="12"/>
        <v>0</v>
      </c>
      <c r="I122" s="56"/>
      <c r="J122" s="46">
        <f>D122*E122*I122*$M$34</f>
        <v>0</v>
      </c>
      <c r="K122" s="56"/>
      <c r="L122" s="46">
        <f>D122*E122*K122*$M$34*$M$34</f>
        <v>0</v>
      </c>
      <c r="M122" s="56"/>
      <c r="N122" s="46">
        <f>D122*E122*M122</f>
        <v>0</v>
      </c>
      <c r="O122" s="47">
        <f t="shared" si="13"/>
        <v>0</v>
      </c>
      <c r="P122" s="14"/>
      <c r="Q122" s="14"/>
      <c r="R122" s="14"/>
      <c r="S122" s="14"/>
      <c r="T122" s="14"/>
    </row>
    <row r="123" spans="1:20" ht="14.1" customHeight="1">
      <c r="A123" s="63"/>
      <c r="B123" s="74" t="s">
        <v>23</v>
      </c>
      <c r="C123" s="75"/>
      <c r="D123" s="78"/>
      <c r="E123" s="77"/>
      <c r="F123" s="55" t="s">
        <v>21</v>
      </c>
      <c r="G123" s="56"/>
      <c r="H123" s="45">
        <f t="shared" si="12"/>
        <v>0</v>
      </c>
      <c r="I123" s="56"/>
      <c r="J123" s="46">
        <f>D123*E123*I123*$M$34</f>
        <v>0</v>
      </c>
      <c r="K123" s="56"/>
      <c r="L123" s="46">
        <f>D123*E123*K123*$M$34*$M$34</f>
        <v>0</v>
      </c>
      <c r="M123" s="56"/>
      <c r="N123" s="46">
        <f>D123*E123*M123</f>
        <v>0</v>
      </c>
      <c r="O123" s="47">
        <f t="shared" si="13"/>
        <v>0</v>
      </c>
      <c r="P123" s="14"/>
      <c r="Q123" s="14"/>
      <c r="R123" s="14"/>
      <c r="S123" s="14"/>
      <c r="T123" s="14"/>
    </row>
    <row r="124" spans="1:20" ht="14.1" customHeight="1">
      <c r="A124" s="63"/>
      <c r="B124" s="74" t="s">
        <v>36</v>
      </c>
      <c r="C124" s="75"/>
      <c r="D124" s="76"/>
      <c r="E124" s="77"/>
      <c r="F124" s="55" t="s">
        <v>32</v>
      </c>
      <c r="G124" s="56"/>
      <c r="H124" s="45">
        <f t="shared" si="12"/>
        <v>0</v>
      </c>
      <c r="I124" s="56"/>
      <c r="J124" s="46">
        <f>D124*E124*I124*$M$34</f>
        <v>0</v>
      </c>
      <c r="K124" s="56"/>
      <c r="L124" s="46">
        <f>D124*E124*K124*$M$34*$M$34</f>
        <v>0</v>
      </c>
      <c r="M124" s="56"/>
      <c r="N124" s="46">
        <f>D124*E124*M124</f>
        <v>0</v>
      </c>
      <c r="O124" s="47">
        <f t="shared" si="13"/>
        <v>0</v>
      </c>
      <c r="P124" s="14"/>
      <c r="Q124" s="14"/>
      <c r="R124" s="14"/>
      <c r="S124" s="14"/>
      <c r="T124" s="14"/>
    </row>
    <row r="125" spans="1:20" ht="14.1" customHeight="1">
      <c r="A125" s="63"/>
      <c r="B125" s="74" t="s">
        <v>37</v>
      </c>
      <c r="C125" s="75"/>
      <c r="D125" s="76"/>
      <c r="E125" s="77"/>
      <c r="F125" s="55" t="s">
        <v>32</v>
      </c>
      <c r="G125" s="56"/>
      <c r="H125" s="45">
        <f t="shared" si="12"/>
        <v>0</v>
      </c>
      <c r="I125" s="56"/>
      <c r="J125" s="46">
        <f>D125*E125*I125*$M$34</f>
        <v>0</v>
      </c>
      <c r="K125" s="56"/>
      <c r="L125" s="46">
        <f>D125*E125*K125*$M$34*$M$34</f>
        <v>0</v>
      </c>
      <c r="M125" s="56"/>
      <c r="N125" s="46">
        <f>D125*E125*M125</f>
        <v>0</v>
      </c>
      <c r="O125" s="47">
        <f t="shared" si="13"/>
        <v>0</v>
      </c>
      <c r="P125" s="14"/>
      <c r="Q125" s="14"/>
      <c r="R125" s="14"/>
      <c r="S125" s="14"/>
      <c r="T125" s="14"/>
    </row>
    <row r="126" spans="1:20" s="86" customFormat="1" ht="14.1" customHeight="1">
      <c r="A126" s="63"/>
      <c r="B126" s="32"/>
      <c r="C126" s="34" t="s">
        <v>45</v>
      </c>
      <c r="D126" s="33"/>
      <c r="E126" s="90"/>
      <c r="F126" s="33"/>
      <c r="G126" s="84"/>
      <c r="H126" s="68">
        <f>SUM(H121:H125)</f>
        <v>0</v>
      </c>
      <c r="I126" s="84"/>
      <c r="J126" s="68">
        <f>SUM(J121:J125)</f>
        <v>0</v>
      </c>
      <c r="K126" s="84"/>
      <c r="L126" s="68">
        <f>SUM(L121:L125)</f>
        <v>0</v>
      </c>
      <c r="M126" s="84"/>
      <c r="N126" s="68">
        <f>SUM(N121:N125)</f>
        <v>0</v>
      </c>
      <c r="O126" s="66">
        <f>SUM(O121:O125)</f>
        <v>0</v>
      </c>
      <c r="P126" s="85"/>
      <c r="Q126" s="85"/>
      <c r="R126" s="85"/>
      <c r="S126" s="85"/>
      <c r="T126" s="85"/>
    </row>
    <row r="127" spans="1:20" ht="12.75" customHeight="1">
      <c r="G127" s="95"/>
      <c r="H127" s="96"/>
      <c r="I127" s="95"/>
      <c r="J127" s="46"/>
      <c r="K127" s="95"/>
      <c r="L127" s="46"/>
      <c r="M127" s="95"/>
      <c r="N127" s="46"/>
      <c r="O127" s="97"/>
    </row>
    <row r="128" spans="1:20" s="103" customFormat="1" ht="14.1" customHeight="1">
      <c r="A128" s="98" t="s">
        <v>58</v>
      </c>
      <c r="B128" s="98" t="s">
        <v>54</v>
      </c>
      <c r="C128" s="98"/>
      <c r="D128" s="99"/>
      <c r="E128" s="36" t="s">
        <v>15</v>
      </c>
      <c r="F128" s="99"/>
      <c r="G128" s="100"/>
      <c r="H128" s="101"/>
      <c r="I128" s="100"/>
      <c r="J128" s="101"/>
      <c r="K128" s="100"/>
      <c r="L128" s="101"/>
      <c r="M128" s="100"/>
      <c r="N128" s="101"/>
      <c r="O128" s="102"/>
    </row>
    <row r="129" spans="1:22" s="109" customFormat="1" ht="14.1" customHeight="1">
      <c r="A129" s="98"/>
      <c r="B129" s="104" t="s">
        <v>56</v>
      </c>
      <c r="C129" s="98"/>
      <c r="D129" s="99"/>
      <c r="E129" s="105"/>
      <c r="F129" s="33" t="s">
        <v>55</v>
      </c>
      <c r="G129" s="106"/>
      <c r="H129" s="107">
        <f>SUM(D32)*E129</f>
        <v>0</v>
      </c>
      <c r="I129" s="106"/>
      <c r="J129" s="107">
        <f>SUM(E32)*E129</f>
        <v>0</v>
      </c>
      <c r="K129" s="106"/>
      <c r="L129" s="107">
        <f>SUM(F32)*E129</f>
        <v>0</v>
      </c>
      <c r="M129" s="106"/>
      <c r="N129" s="107">
        <f>SUM(G32)*E129</f>
        <v>0</v>
      </c>
      <c r="O129" s="108">
        <f>H129+J129+L129+N129</f>
        <v>0</v>
      </c>
    </row>
    <row r="130" spans="1:22" s="109" customFormat="1" ht="14.1" customHeight="1">
      <c r="A130" s="98"/>
      <c r="B130" s="104"/>
      <c r="C130" s="98"/>
      <c r="D130" s="99"/>
      <c r="E130" s="110"/>
      <c r="F130" s="33"/>
      <c r="G130" s="106"/>
      <c r="H130" s="107"/>
      <c r="I130" s="99"/>
      <c r="J130" s="107"/>
      <c r="K130" s="99"/>
      <c r="L130" s="107"/>
      <c r="M130" s="99"/>
      <c r="N130" s="107"/>
      <c r="O130" s="107"/>
    </row>
    <row r="131" spans="1:22" ht="12.75" customHeight="1">
      <c r="A131" s="98" t="s">
        <v>92</v>
      </c>
      <c r="B131" s="98" t="s">
        <v>59</v>
      </c>
      <c r="C131" s="111"/>
      <c r="D131" s="36" t="s">
        <v>14</v>
      </c>
      <c r="E131" s="36" t="s">
        <v>15</v>
      </c>
      <c r="F131" s="112"/>
      <c r="G131" s="113"/>
      <c r="H131" s="114"/>
      <c r="I131" s="115"/>
      <c r="J131" s="114"/>
      <c r="K131" s="115"/>
      <c r="L131" s="114"/>
      <c r="M131" s="115"/>
      <c r="N131" s="114"/>
      <c r="O131" s="114"/>
    </row>
    <row r="132" spans="1:22" ht="12.75" customHeight="1">
      <c r="A132" s="116"/>
      <c r="B132" s="117" t="s">
        <v>20</v>
      </c>
      <c r="C132" s="118"/>
      <c r="D132" s="119"/>
      <c r="E132" s="120"/>
      <c r="F132" s="121" t="s">
        <v>32</v>
      </c>
      <c r="G132" s="56"/>
      <c r="H132" s="45">
        <f>D132*E132*G132</f>
        <v>0</v>
      </c>
      <c r="I132" s="56"/>
      <c r="J132" s="46">
        <f>D132*E132*I132</f>
        <v>0</v>
      </c>
      <c r="K132" s="56"/>
      <c r="L132" s="46">
        <f>D132*E132*K132</f>
        <v>0</v>
      </c>
      <c r="M132" s="56"/>
      <c r="N132" s="46">
        <f>D132*E132*M132</f>
        <v>0</v>
      </c>
      <c r="O132" s="102">
        <f>H132+J132+L132+N132</f>
        <v>0</v>
      </c>
    </row>
    <row r="133" spans="1:22" s="11" customFormat="1" ht="12.75" customHeight="1">
      <c r="A133" s="116"/>
      <c r="B133" s="117" t="s">
        <v>22</v>
      </c>
      <c r="C133" s="118"/>
      <c r="D133" s="119"/>
      <c r="E133" s="120"/>
      <c r="F133" s="121" t="s">
        <v>32</v>
      </c>
      <c r="G133" s="56"/>
      <c r="H133" s="45">
        <f>D133*E133*G133</f>
        <v>0</v>
      </c>
      <c r="I133" s="56"/>
      <c r="J133" s="46">
        <f>D133*E133*I133</f>
        <v>0</v>
      </c>
      <c r="K133" s="56"/>
      <c r="L133" s="46">
        <f>D133*E133*K133</f>
        <v>0</v>
      </c>
      <c r="M133" s="56"/>
      <c r="N133" s="46">
        <f>D133*E133*M133</f>
        <v>0</v>
      </c>
      <c r="O133" s="102">
        <f>H133+J133+L133+N133</f>
        <v>0</v>
      </c>
      <c r="P133" s="4"/>
      <c r="Q133" s="5"/>
      <c r="R133" s="5"/>
      <c r="S133" s="5"/>
      <c r="T133" s="5"/>
      <c r="U133" s="5"/>
      <c r="V133" s="5"/>
    </row>
    <row r="134" spans="1:22" s="11" customFormat="1" ht="12.75" customHeight="1">
      <c r="A134" s="116"/>
      <c r="B134" s="117" t="s">
        <v>23</v>
      </c>
      <c r="C134" s="118"/>
      <c r="D134" s="119"/>
      <c r="E134" s="120"/>
      <c r="F134" s="121" t="s">
        <v>32</v>
      </c>
      <c r="G134" s="56"/>
      <c r="H134" s="45">
        <f>D134*E134*G134</f>
        <v>0</v>
      </c>
      <c r="I134" s="56"/>
      <c r="J134" s="46">
        <f>D134*E134*I134</f>
        <v>0</v>
      </c>
      <c r="K134" s="56"/>
      <c r="L134" s="46">
        <f>D134*E134*K134</f>
        <v>0</v>
      </c>
      <c r="M134" s="56"/>
      <c r="N134" s="46">
        <f>D134*E134*M134</f>
        <v>0</v>
      </c>
      <c r="O134" s="102">
        <f>H134+J134+L134+N134</f>
        <v>0</v>
      </c>
      <c r="P134" s="4"/>
      <c r="Q134" s="5"/>
      <c r="R134" s="5"/>
      <c r="S134" s="5"/>
      <c r="T134" s="5"/>
      <c r="U134" s="5"/>
      <c r="V134" s="5"/>
    </row>
    <row r="135" spans="1:22" s="11" customFormat="1" ht="12.75" customHeight="1">
      <c r="A135" s="116"/>
      <c r="B135" s="117" t="s">
        <v>24</v>
      </c>
      <c r="C135" s="118"/>
      <c r="D135" s="119"/>
      <c r="E135" s="120"/>
      <c r="F135" s="121" t="s">
        <v>32</v>
      </c>
      <c r="G135" s="56"/>
      <c r="H135" s="45">
        <f>D135*E135*G135</f>
        <v>0</v>
      </c>
      <c r="I135" s="56"/>
      <c r="J135" s="46">
        <f>D135*E135*I135</f>
        <v>0</v>
      </c>
      <c r="K135" s="56"/>
      <c r="L135" s="46">
        <f>D135*E135*K135</f>
        <v>0</v>
      </c>
      <c r="M135" s="56"/>
      <c r="N135" s="46">
        <f>D135*E135*M135</f>
        <v>0</v>
      </c>
      <c r="O135" s="102">
        <f>H135+J135+L135+N135</f>
        <v>0</v>
      </c>
      <c r="P135" s="4"/>
      <c r="Q135" s="5"/>
      <c r="R135" s="5"/>
      <c r="S135" s="5"/>
      <c r="T135" s="5"/>
      <c r="U135" s="5"/>
      <c r="V135" s="5"/>
    </row>
    <row r="136" spans="1:22" s="11" customFormat="1" ht="12.75" customHeight="1">
      <c r="A136" s="116"/>
      <c r="B136" s="122" t="s">
        <v>60</v>
      </c>
      <c r="C136" s="116"/>
      <c r="D136" s="123"/>
      <c r="E136" s="123"/>
      <c r="F136" s="124"/>
      <c r="G136" s="125"/>
      <c r="H136" s="126">
        <f>SUM(H132:H135)</f>
        <v>0</v>
      </c>
      <c r="I136" s="127"/>
      <c r="J136" s="128">
        <f>SUM(J132:J135)</f>
        <v>0</v>
      </c>
      <c r="K136" s="127"/>
      <c r="L136" s="128">
        <f>SUM(L132:L135)</f>
        <v>0</v>
      </c>
      <c r="M136" s="127"/>
      <c r="N136" s="128">
        <f>SUM(N132:N135)</f>
        <v>0</v>
      </c>
      <c r="O136" s="129">
        <f>H136+J136+L136+N136</f>
        <v>0</v>
      </c>
      <c r="P136" s="4"/>
      <c r="Q136" s="5"/>
      <c r="R136" s="5"/>
      <c r="S136" s="5"/>
      <c r="T136" s="5"/>
      <c r="U136" s="5"/>
      <c r="V136" s="5"/>
    </row>
    <row r="137" spans="1:22" s="11" customFormat="1" ht="12.75" customHeight="1">
      <c r="A137" s="91"/>
      <c r="B137" s="92"/>
      <c r="C137" s="91"/>
      <c r="D137" s="93"/>
      <c r="E137" s="93"/>
      <c r="F137" s="94"/>
      <c r="J137" s="45"/>
      <c r="L137" s="45"/>
      <c r="N137" s="45"/>
      <c r="P137" s="4"/>
      <c r="Q137" s="5"/>
      <c r="R137" s="5"/>
      <c r="S137" s="5"/>
      <c r="T137" s="5"/>
      <c r="U137" s="5"/>
      <c r="V137" s="5"/>
    </row>
    <row r="138" spans="1:22" s="11" customFormat="1" ht="12.75" customHeight="1">
      <c r="A138" s="91"/>
      <c r="B138" s="92"/>
      <c r="C138" s="91"/>
      <c r="D138" s="93"/>
      <c r="E138" s="93"/>
      <c r="F138" s="94"/>
      <c r="J138" s="45"/>
      <c r="L138" s="45"/>
      <c r="N138" s="45"/>
      <c r="P138" s="4"/>
      <c r="Q138" s="5"/>
      <c r="R138" s="5"/>
      <c r="S138" s="5"/>
      <c r="T138" s="5"/>
      <c r="U138" s="5"/>
      <c r="V138" s="5"/>
    </row>
    <row r="139" spans="1:22" s="11" customFormat="1" ht="12.75" customHeight="1">
      <c r="A139" s="91"/>
      <c r="B139" s="92"/>
      <c r="C139" s="91"/>
      <c r="D139" s="93"/>
      <c r="E139" s="93"/>
      <c r="F139" s="94"/>
      <c r="J139" s="45"/>
      <c r="L139" s="45"/>
      <c r="N139" s="45"/>
      <c r="P139" s="4"/>
      <c r="Q139" s="5"/>
      <c r="R139" s="5"/>
      <c r="S139" s="5"/>
      <c r="T139" s="5"/>
      <c r="U139" s="5"/>
      <c r="V139" s="5"/>
    </row>
    <row r="140" spans="1:22" s="11" customFormat="1" ht="12.75" customHeight="1">
      <c r="A140" s="91"/>
      <c r="B140" s="92"/>
      <c r="C140" s="91"/>
      <c r="D140" s="93"/>
      <c r="E140" s="93"/>
      <c r="F140" s="94"/>
      <c r="J140" s="45"/>
      <c r="L140" s="45"/>
      <c r="N140" s="45"/>
      <c r="P140" s="4"/>
      <c r="Q140" s="5"/>
      <c r="R140" s="5"/>
      <c r="S140" s="5"/>
      <c r="T140" s="5"/>
      <c r="U140" s="5"/>
      <c r="V140" s="5"/>
    </row>
    <row r="141" spans="1:22" s="11" customFormat="1" ht="12.75" customHeight="1">
      <c r="A141" s="91"/>
      <c r="B141" s="92"/>
      <c r="C141" s="91"/>
      <c r="D141" s="93"/>
      <c r="E141" s="93"/>
      <c r="F141" s="94"/>
      <c r="J141" s="45"/>
      <c r="L141" s="45"/>
      <c r="N141" s="45"/>
      <c r="P141" s="4"/>
      <c r="Q141" s="5"/>
      <c r="R141" s="5"/>
      <c r="S141" s="5"/>
      <c r="T141" s="5"/>
      <c r="U141" s="5"/>
      <c r="V141" s="5"/>
    </row>
    <row r="142" spans="1:22" s="11" customFormat="1" ht="12.75" customHeight="1">
      <c r="A142" s="91"/>
      <c r="B142" s="92"/>
      <c r="C142" s="91"/>
      <c r="D142" s="93"/>
      <c r="E142" s="93"/>
      <c r="F142" s="94"/>
      <c r="J142" s="45"/>
      <c r="L142" s="45"/>
      <c r="N142" s="45"/>
      <c r="P142" s="4"/>
      <c r="Q142" s="5"/>
      <c r="R142" s="5"/>
      <c r="S142" s="5"/>
      <c r="T142" s="5"/>
      <c r="U142" s="5"/>
      <c r="V142" s="5"/>
    </row>
    <row r="143" spans="1:22" s="11" customFormat="1" ht="12.75" customHeight="1">
      <c r="A143" s="91"/>
      <c r="B143" s="92"/>
      <c r="C143" s="91"/>
      <c r="D143" s="93"/>
      <c r="E143" s="93"/>
      <c r="F143" s="94"/>
      <c r="J143" s="45"/>
      <c r="L143" s="45"/>
      <c r="N143" s="45"/>
      <c r="P143" s="4"/>
      <c r="Q143" s="5"/>
      <c r="R143" s="5"/>
      <c r="S143" s="5"/>
      <c r="T143" s="5"/>
      <c r="U143" s="5"/>
      <c r="V143" s="5"/>
    </row>
    <row r="144" spans="1:22" s="11" customFormat="1" ht="12.75" customHeight="1">
      <c r="A144" s="91"/>
      <c r="B144" s="92"/>
      <c r="C144" s="91"/>
      <c r="D144" s="93"/>
      <c r="E144" s="93"/>
      <c r="F144" s="94"/>
      <c r="J144" s="45"/>
      <c r="L144" s="45"/>
      <c r="N144" s="45"/>
      <c r="P144" s="4"/>
      <c r="Q144" s="5"/>
      <c r="R144" s="5"/>
      <c r="S144" s="5"/>
      <c r="T144" s="5"/>
      <c r="U144" s="5"/>
      <c r="V144" s="5"/>
    </row>
    <row r="145" spans="1:22" s="11" customFormat="1" ht="12.75" customHeight="1">
      <c r="A145" s="91"/>
      <c r="B145" s="92"/>
      <c r="C145" s="91"/>
      <c r="D145" s="93"/>
      <c r="E145" s="93"/>
      <c r="F145" s="94"/>
      <c r="J145" s="45"/>
      <c r="L145" s="45"/>
      <c r="N145" s="45"/>
      <c r="P145" s="4"/>
      <c r="Q145" s="5"/>
      <c r="R145" s="5"/>
      <c r="S145" s="5"/>
      <c r="T145" s="5"/>
      <c r="U145" s="5"/>
      <c r="V145" s="5"/>
    </row>
    <row r="146" spans="1:22" s="11" customFormat="1" ht="12.75" customHeight="1">
      <c r="A146" s="91"/>
      <c r="B146" s="92"/>
      <c r="C146" s="91"/>
      <c r="D146" s="93"/>
      <c r="E146" s="93"/>
      <c r="F146" s="94"/>
      <c r="J146" s="45"/>
      <c r="L146" s="45"/>
      <c r="N146" s="45"/>
      <c r="P146" s="4"/>
      <c r="Q146" s="5"/>
      <c r="R146" s="5"/>
      <c r="S146" s="5"/>
      <c r="T146" s="5"/>
      <c r="U146" s="5"/>
      <c r="V146" s="5"/>
    </row>
    <row r="147" spans="1:22" s="11" customFormat="1" ht="12.75" customHeight="1">
      <c r="A147" s="91"/>
      <c r="B147" s="92"/>
      <c r="C147" s="91"/>
      <c r="D147" s="93"/>
      <c r="E147" s="93"/>
      <c r="F147" s="94"/>
      <c r="J147" s="45"/>
      <c r="L147" s="45"/>
      <c r="N147" s="45"/>
      <c r="P147" s="4"/>
      <c r="Q147" s="5"/>
      <c r="R147" s="5"/>
      <c r="S147" s="5"/>
      <c r="T147" s="5"/>
      <c r="U147" s="5"/>
      <c r="V147" s="5"/>
    </row>
    <row r="148" spans="1:22" s="11" customFormat="1" ht="12.75" customHeight="1">
      <c r="A148" s="91"/>
      <c r="B148" s="92"/>
      <c r="C148" s="91"/>
      <c r="D148" s="93"/>
      <c r="E148" s="93"/>
      <c r="F148" s="94"/>
      <c r="J148" s="45"/>
      <c r="L148" s="45"/>
      <c r="N148" s="45"/>
      <c r="P148" s="4"/>
      <c r="Q148" s="5"/>
      <c r="R148" s="5"/>
      <c r="S148" s="5"/>
      <c r="T148" s="5"/>
      <c r="U148" s="5"/>
      <c r="V148" s="5"/>
    </row>
    <row r="149" spans="1:22" s="11" customFormat="1" ht="12.75" customHeight="1">
      <c r="A149" s="91"/>
      <c r="B149" s="92"/>
      <c r="C149" s="91"/>
      <c r="D149" s="93"/>
      <c r="E149" s="93"/>
      <c r="F149" s="94"/>
      <c r="J149" s="45"/>
      <c r="L149" s="45"/>
      <c r="N149" s="45"/>
      <c r="P149" s="4"/>
      <c r="Q149" s="5"/>
      <c r="R149" s="5"/>
      <c r="S149" s="5"/>
      <c r="T149" s="5"/>
      <c r="U149" s="5"/>
      <c r="V149" s="5"/>
    </row>
    <row r="150" spans="1:22" s="11" customFormat="1" ht="12.75" customHeight="1">
      <c r="A150" s="91"/>
      <c r="B150" s="92"/>
      <c r="C150" s="91"/>
      <c r="D150" s="93"/>
      <c r="E150" s="93"/>
      <c r="F150" s="94"/>
      <c r="J150" s="45"/>
      <c r="L150" s="45"/>
      <c r="N150" s="45"/>
      <c r="P150" s="4"/>
      <c r="Q150" s="5"/>
      <c r="R150" s="5"/>
      <c r="S150" s="5"/>
      <c r="T150" s="5"/>
      <c r="U150" s="5"/>
      <c r="V150" s="5"/>
    </row>
    <row r="151" spans="1:22" s="11" customFormat="1" ht="12.75" customHeight="1">
      <c r="A151" s="91"/>
      <c r="B151" s="92"/>
      <c r="C151" s="91"/>
      <c r="D151" s="93"/>
      <c r="E151" s="93"/>
      <c r="F151" s="94"/>
      <c r="J151" s="45"/>
      <c r="L151" s="45"/>
      <c r="N151" s="45"/>
      <c r="P151" s="4"/>
      <c r="Q151" s="5"/>
      <c r="R151" s="5"/>
      <c r="S151" s="5"/>
      <c r="T151" s="5"/>
      <c r="U151" s="5"/>
      <c r="V151" s="5"/>
    </row>
    <row r="152" spans="1:22" s="11" customFormat="1" ht="12.75" customHeight="1">
      <c r="A152" s="91"/>
      <c r="B152" s="92"/>
      <c r="C152" s="91"/>
      <c r="D152" s="93"/>
      <c r="E152" s="93"/>
      <c r="F152" s="94"/>
      <c r="J152" s="45"/>
      <c r="L152" s="45"/>
      <c r="N152" s="45"/>
      <c r="P152" s="4"/>
      <c r="Q152" s="5"/>
      <c r="R152" s="5"/>
      <c r="S152" s="5"/>
      <c r="T152" s="5"/>
      <c r="U152" s="5"/>
      <c r="V152" s="5"/>
    </row>
    <row r="153" spans="1:22" s="11" customFormat="1" ht="12.75" customHeight="1">
      <c r="A153" s="91"/>
      <c r="B153" s="92"/>
      <c r="C153" s="91"/>
      <c r="D153" s="93"/>
      <c r="E153" s="93"/>
      <c r="F153" s="94"/>
      <c r="J153" s="45"/>
      <c r="L153" s="45"/>
      <c r="N153" s="45"/>
      <c r="P153" s="4"/>
      <c r="Q153" s="5"/>
      <c r="R153" s="5"/>
      <c r="S153" s="5"/>
      <c r="T153" s="5"/>
      <c r="U153" s="5"/>
      <c r="V153" s="5"/>
    </row>
    <row r="154" spans="1:22" s="11" customFormat="1" ht="12.75" customHeight="1">
      <c r="A154" s="91"/>
      <c r="B154" s="92"/>
      <c r="C154" s="91"/>
      <c r="D154" s="93"/>
      <c r="E154" s="93"/>
      <c r="F154" s="94"/>
      <c r="J154" s="45"/>
      <c r="L154" s="45"/>
      <c r="N154" s="45"/>
      <c r="P154" s="4"/>
      <c r="Q154" s="5"/>
      <c r="R154" s="5"/>
      <c r="S154" s="5"/>
      <c r="T154" s="5"/>
      <c r="U154" s="5"/>
      <c r="V154" s="5"/>
    </row>
    <row r="155" spans="1:22" s="11" customFormat="1" ht="12.75" customHeight="1">
      <c r="A155" s="91"/>
      <c r="B155" s="92"/>
      <c r="C155" s="91"/>
      <c r="D155" s="93"/>
      <c r="E155" s="93"/>
      <c r="F155" s="94"/>
      <c r="L155" s="45"/>
      <c r="N155" s="45"/>
      <c r="P155" s="4"/>
      <c r="Q155" s="5"/>
      <c r="R155" s="5"/>
      <c r="S155" s="5"/>
      <c r="T155" s="5"/>
      <c r="U155" s="5"/>
      <c r="V155" s="5"/>
    </row>
    <row r="156" spans="1:22" s="11" customFormat="1" ht="12.75" customHeight="1">
      <c r="A156" s="91"/>
      <c r="B156" s="92"/>
      <c r="C156" s="91"/>
      <c r="D156" s="93"/>
      <c r="E156" s="93"/>
      <c r="F156" s="94"/>
      <c r="L156" s="45"/>
      <c r="N156" s="45"/>
      <c r="P156" s="4"/>
      <c r="Q156" s="5"/>
      <c r="R156" s="5"/>
      <c r="S156" s="5"/>
      <c r="T156" s="5"/>
      <c r="U156" s="5"/>
      <c r="V156" s="5"/>
    </row>
    <row r="157" spans="1:22" s="11" customFormat="1" ht="12.75" customHeight="1">
      <c r="A157" s="91"/>
      <c r="B157" s="92"/>
      <c r="C157" s="91"/>
      <c r="D157" s="93"/>
      <c r="E157" s="93"/>
      <c r="F157" s="94"/>
      <c r="L157" s="45"/>
      <c r="N157" s="45"/>
      <c r="P157" s="4"/>
      <c r="Q157" s="5"/>
      <c r="R157" s="5"/>
      <c r="S157" s="5"/>
      <c r="T157" s="5"/>
      <c r="U157" s="5"/>
      <c r="V157" s="5"/>
    </row>
    <row r="158" spans="1:22" s="11" customFormat="1" ht="12.75" customHeight="1">
      <c r="A158" s="91"/>
      <c r="B158" s="92"/>
      <c r="C158" s="91"/>
      <c r="D158" s="93"/>
      <c r="E158" s="93"/>
      <c r="F158" s="94"/>
      <c r="L158" s="45"/>
      <c r="N158" s="45"/>
      <c r="P158" s="4"/>
      <c r="Q158" s="5"/>
      <c r="R158" s="5"/>
      <c r="S158" s="5"/>
      <c r="T158" s="5"/>
      <c r="U158" s="5"/>
      <c r="V158" s="5"/>
    </row>
    <row r="159" spans="1:22" s="11" customFormat="1" ht="12.75" customHeight="1">
      <c r="A159" s="91"/>
      <c r="B159" s="92"/>
      <c r="C159" s="91"/>
      <c r="D159" s="93"/>
      <c r="E159" s="93"/>
      <c r="F159" s="94"/>
      <c r="L159" s="45"/>
      <c r="N159" s="45"/>
      <c r="P159" s="4"/>
      <c r="Q159" s="5"/>
      <c r="R159" s="5"/>
      <c r="S159" s="5"/>
      <c r="T159" s="5"/>
      <c r="U159" s="5"/>
      <c r="V159" s="5"/>
    </row>
    <row r="160" spans="1:22" s="11" customFormat="1" ht="12.75" customHeight="1">
      <c r="A160" s="91"/>
      <c r="B160" s="92"/>
      <c r="C160" s="91"/>
      <c r="D160" s="93"/>
      <c r="E160" s="93"/>
      <c r="F160" s="94"/>
      <c r="L160" s="45"/>
      <c r="N160" s="45"/>
      <c r="P160" s="4"/>
      <c r="Q160" s="5"/>
      <c r="R160" s="5"/>
      <c r="S160" s="5"/>
      <c r="T160" s="5"/>
      <c r="U160" s="5"/>
      <c r="V160" s="5"/>
    </row>
    <row r="161" spans="1:22" s="11" customFormat="1" ht="12.75" customHeight="1">
      <c r="A161" s="91"/>
      <c r="B161" s="92"/>
      <c r="C161" s="91"/>
      <c r="D161" s="93"/>
      <c r="E161" s="93"/>
      <c r="F161" s="94"/>
      <c r="L161" s="45"/>
      <c r="N161" s="45"/>
      <c r="P161" s="4"/>
      <c r="Q161" s="5"/>
      <c r="R161" s="5"/>
      <c r="S161" s="5"/>
      <c r="T161" s="5"/>
      <c r="U161" s="5"/>
      <c r="V161" s="5"/>
    </row>
    <row r="162" spans="1:22" s="11" customFormat="1" ht="12.75" customHeight="1">
      <c r="A162" s="91"/>
      <c r="B162" s="92"/>
      <c r="C162" s="91"/>
      <c r="D162" s="93"/>
      <c r="E162" s="93"/>
      <c r="F162" s="94"/>
      <c r="L162" s="45"/>
      <c r="N162" s="45"/>
      <c r="P162" s="4"/>
      <c r="Q162" s="5"/>
      <c r="R162" s="5"/>
      <c r="S162" s="5"/>
      <c r="T162" s="5"/>
      <c r="U162" s="5"/>
      <c r="V162" s="5"/>
    </row>
    <row r="163" spans="1:22" s="11" customFormat="1" ht="12.75" customHeight="1">
      <c r="A163" s="91"/>
      <c r="B163" s="92"/>
      <c r="C163" s="91"/>
      <c r="D163" s="93"/>
      <c r="E163" s="93"/>
      <c r="F163" s="94"/>
      <c r="L163" s="45"/>
      <c r="N163" s="45"/>
      <c r="P163" s="4"/>
      <c r="Q163" s="5"/>
      <c r="R163" s="5"/>
      <c r="S163" s="5"/>
      <c r="T163" s="5"/>
      <c r="U163" s="5"/>
      <c r="V163" s="5"/>
    </row>
    <row r="164" spans="1:22" s="11" customFormat="1" ht="12.75" customHeight="1">
      <c r="A164" s="91"/>
      <c r="B164" s="92"/>
      <c r="C164" s="91"/>
      <c r="D164" s="93"/>
      <c r="E164" s="93"/>
      <c r="F164" s="94"/>
      <c r="L164" s="45"/>
      <c r="N164" s="45"/>
      <c r="P164" s="4"/>
      <c r="Q164" s="5"/>
      <c r="R164" s="5"/>
      <c r="S164" s="5"/>
      <c r="T164" s="5"/>
      <c r="U164" s="5"/>
      <c r="V164" s="5"/>
    </row>
    <row r="165" spans="1:22" s="11" customFormat="1" ht="12.75" customHeight="1">
      <c r="A165" s="91"/>
      <c r="B165" s="92"/>
      <c r="C165" s="91"/>
      <c r="D165" s="93"/>
      <c r="E165" s="93"/>
      <c r="F165" s="94"/>
      <c r="L165" s="45"/>
      <c r="N165" s="45"/>
      <c r="P165" s="4"/>
      <c r="Q165" s="5"/>
      <c r="R165" s="5"/>
      <c r="S165" s="5"/>
      <c r="T165" s="5"/>
      <c r="U165" s="5"/>
      <c r="V165" s="5"/>
    </row>
    <row r="166" spans="1:22" s="11" customFormat="1" ht="12.75" customHeight="1">
      <c r="A166" s="91"/>
      <c r="B166" s="92"/>
      <c r="C166" s="91"/>
      <c r="D166" s="93"/>
      <c r="E166" s="93"/>
      <c r="F166" s="94"/>
      <c r="L166" s="45"/>
      <c r="N166" s="45"/>
      <c r="P166" s="4"/>
      <c r="Q166" s="5"/>
      <c r="R166" s="5"/>
      <c r="S166" s="5"/>
      <c r="T166" s="5"/>
      <c r="U166" s="5"/>
      <c r="V166" s="5"/>
    </row>
    <row r="167" spans="1:22" s="11" customFormat="1" ht="12.75" customHeight="1">
      <c r="A167" s="91"/>
      <c r="B167" s="92"/>
      <c r="C167" s="91"/>
      <c r="D167" s="93"/>
      <c r="E167" s="93"/>
      <c r="F167" s="94"/>
      <c r="L167" s="45"/>
      <c r="N167" s="45"/>
      <c r="P167" s="4"/>
      <c r="Q167" s="5"/>
      <c r="R167" s="5"/>
      <c r="S167" s="5"/>
      <c r="T167" s="5"/>
      <c r="U167" s="5"/>
      <c r="V167" s="5"/>
    </row>
    <row r="168" spans="1:22" s="11" customFormat="1" ht="12.75" customHeight="1">
      <c r="A168" s="91"/>
      <c r="B168" s="92"/>
      <c r="C168" s="91"/>
      <c r="D168" s="93"/>
      <c r="E168" s="93"/>
      <c r="F168" s="94"/>
      <c r="L168" s="45"/>
      <c r="N168" s="45"/>
      <c r="P168" s="4"/>
      <c r="Q168" s="5"/>
      <c r="R168" s="5"/>
      <c r="S168" s="5"/>
      <c r="T168" s="5"/>
      <c r="U168" s="5"/>
      <c r="V168" s="5"/>
    </row>
    <row r="169" spans="1:22" s="11" customFormat="1" ht="12.75" customHeight="1">
      <c r="A169" s="91"/>
      <c r="B169" s="92"/>
      <c r="C169" s="91"/>
      <c r="D169" s="93"/>
      <c r="E169" s="93"/>
      <c r="F169" s="94"/>
      <c r="L169" s="45"/>
      <c r="N169" s="45"/>
      <c r="P169" s="4"/>
      <c r="Q169" s="5"/>
      <c r="R169" s="5"/>
      <c r="S169" s="5"/>
      <c r="T169" s="5"/>
      <c r="U169" s="5"/>
      <c r="V169" s="5"/>
    </row>
    <row r="170" spans="1:22" s="11" customFormat="1" ht="12.75" customHeight="1">
      <c r="A170" s="91"/>
      <c r="B170" s="92"/>
      <c r="C170" s="91"/>
      <c r="D170" s="93"/>
      <c r="E170" s="93"/>
      <c r="F170" s="94"/>
      <c r="L170" s="45"/>
      <c r="N170" s="45"/>
      <c r="P170" s="4"/>
      <c r="Q170" s="5"/>
      <c r="R170" s="5"/>
      <c r="S170" s="5"/>
      <c r="T170" s="5"/>
      <c r="U170" s="5"/>
      <c r="V170" s="5"/>
    </row>
    <row r="171" spans="1:22" s="11" customFormat="1" ht="12.75" customHeight="1">
      <c r="A171" s="91"/>
      <c r="B171" s="92"/>
      <c r="C171" s="91"/>
      <c r="D171" s="93"/>
      <c r="E171" s="93"/>
      <c r="F171" s="94"/>
      <c r="L171" s="45"/>
      <c r="N171" s="45"/>
      <c r="P171" s="4"/>
      <c r="Q171" s="5"/>
      <c r="R171" s="5"/>
      <c r="S171" s="5"/>
      <c r="T171" s="5"/>
      <c r="U171" s="5"/>
      <c r="V171" s="5"/>
    </row>
    <row r="172" spans="1:22" s="11" customFormat="1" ht="12.75" customHeight="1">
      <c r="A172" s="91"/>
      <c r="B172" s="92"/>
      <c r="C172" s="91"/>
      <c r="D172" s="93"/>
      <c r="E172" s="93"/>
      <c r="F172" s="94"/>
      <c r="L172" s="45"/>
      <c r="N172" s="45"/>
      <c r="P172" s="4"/>
      <c r="Q172" s="5"/>
      <c r="R172" s="5"/>
      <c r="S172" s="5"/>
      <c r="T172" s="5"/>
      <c r="U172" s="5"/>
      <c r="V172" s="5"/>
    </row>
    <row r="173" spans="1:22" s="11" customFormat="1" ht="12.75" customHeight="1">
      <c r="A173" s="91"/>
      <c r="B173" s="92"/>
      <c r="C173" s="91"/>
      <c r="D173" s="93"/>
      <c r="E173" s="93"/>
      <c r="F173" s="94"/>
      <c r="L173" s="45"/>
      <c r="N173" s="45"/>
      <c r="P173" s="4"/>
      <c r="Q173" s="5"/>
      <c r="R173" s="5"/>
      <c r="S173" s="5"/>
      <c r="T173" s="5"/>
      <c r="U173" s="5"/>
      <c r="V173" s="5"/>
    </row>
    <row r="174" spans="1:22" s="11" customFormat="1" ht="12.75" customHeight="1">
      <c r="A174" s="91"/>
      <c r="B174" s="92"/>
      <c r="C174" s="91"/>
      <c r="D174" s="93"/>
      <c r="E174" s="93"/>
      <c r="F174" s="94"/>
      <c r="L174" s="45"/>
      <c r="N174" s="45"/>
      <c r="P174" s="4"/>
      <c r="Q174" s="5"/>
      <c r="R174" s="5"/>
      <c r="S174" s="5"/>
      <c r="T174" s="5"/>
      <c r="U174" s="5"/>
      <c r="V174" s="5"/>
    </row>
    <row r="175" spans="1:22" s="11" customFormat="1" ht="12.75" customHeight="1">
      <c r="A175" s="91"/>
      <c r="B175" s="92"/>
      <c r="C175" s="91"/>
      <c r="D175" s="93"/>
      <c r="E175" s="93"/>
      <c r="F175" s="94"/>
      <c r="L175" s="45"/>
      <c r="N175" s="45"/>
      <c r="P175" s="4"/>
      <c r="Q175" s="5"/>
      <c r="R175" s="5"/>
      <c r="S175" s="5"/>
      <c r="T175" s="5"/>
      <c r="U175" s="5"/>
      <c r="V175" s="5"/>
    </row>
    <row r="176" spans="1:22" s="11" customFormat="1" ht="12.75" customHeight="1">
      <c r="A176" s="91"/>
      <c r="B176" s="92"/>
      <c r="C176" s="91"/>
      <c r="D176" s="93"/>
      <c r="E176" s="93"/>
      <c r="F176" s="94"/>
      <c r="L176" s="45"/>
      <c r="N176" s="45"/>
      <c r="P176" s="4"/>
      <c r="Q176" s="5"/>
      <c r="R176" s="5"/>
      <c r="S176" s="5"/>
      <c r="T176" s="5"/>
      <c r="U176" s="5"/>
      <c r="V176" s="5"/>
    </row>
    <row r="177" spans="1:22" s="11" customFormat="1" ht="12.75" customHeight="1">
      <c r="A177" s="91"/>
      <c r="B177" s="92"/>
      <c r="C177" s="91"/>
      <c r="D177" s="93"/>
      <c r="E177" s="93"/>
      <c r="F177" s="94"/>
      <c r="L177" s="45"/>
      <c r="N177" s="45"/>
      <c r="P177" s="4"/>
      <c r="Q177" s="5"/>
      <c r="R177" s="5"/>
      <c r="S177" s="5"/>
      <c r="T177" s="5"/>
      <c r="U177" s="5"/>
      <c r="V177" s="5"/>
    </row>
    <row r="178" spans="1:22" s="11" customFormat="1" ht="12.75" customHeight="1">
      <c r="A178" s="91"/>
      <c r="B178" s="92"/>
      <c r="C178" s="91"/>
      <c r="D178" s="93"/>
      <c r="E178" s="93"/>
      <c r="F178" s="94"/>
      <c r="L178" s="45"/>
      <c r="N178" s="45"/>
      <c r="P178" s="4"/>
      <c r="Q178" s="5"/>
      <c r="R178" s="5"/>
      <c r="S178" s="5"/>
      <c r="T178" s="5"/>
      <c r="U178" s="5"/>
      <c r="V178" s="5"/>
    </row>
    <row r="179" spans="1:22" s="11" customFormat="1" ht="12.75" customHeight="1">
      <c r="A179" s="91"/>
      <c r="B179" s="92"/>
      <c r="C179" s="91"/>
      <c r="D179" s="93"/>
      <c r="E179" s="93"/>
      <c r="F179" s="94"/>
      <c r="L179" s="45"/>
      <c r="N179" s="45"/>
      <c r="P179" s="4"/>
      <c r="Q179" s="5"/>
      <c r="R179" s="5"/>
      <c r="S179" s="5"/>
      <c r="T179" s="5"/>
      <c r="U179" s="5"/>
      <c r="V179" s="5"/>
    </row>
    <row r="180" spans="1:22" s="11" customFormat="1" ht="12.75" customHeight="1">
      <c r="A180" s="91"/>
      <c r="B180" s="92"/>
      <c r="C180" s="91"/>
      <c r="D180" s="93"/>
      <c r="E180" s="93"/>
      <c r="F180" s="94"/>
      <c r="L180" s="45"/>
      <c r="N180" s="45"/>
      <c r="P180" s="4"/>
      <c r="Q180" s="5"/>
      <c r="R180" s="5"/>
      <c r="S180" s="5"/>
      <c r="T180" s="5"/>
      <c r="U180" s="5"/>
      <c r="V180" s="5"/>
    </row>
    <row r="181" spans="1:22" s="11" customFormat="1" ht="12.75" customHeight="1">
      <c r="A181" s="91"/>
      <c r="B181" s="92"/>
      <c r="C181" s="91"/>
      <c r="D181" s="93"/>
      <c r="E181" s="93"/>
      <c r="F181" s="94"/>
      <c r="L181" s="45"/>
      <c r="N181" s="45"/>
      <c r="P181" s="4"/>
      <c r="Q181" s="5"/>
      <c r="R181" s="5"/>
      <c r="S181" s="5"/>
      <c r="T181" s="5"/>
      <c r="U181" s="5"/>
      <c r="V181" s="5"/>
    </row>
    <row r="182" spans="1:22" s="11" customFormat="1" ht="12.75" customHeight="1">
      <c r="A182" s="91"/>
      <c r="B182" s="92"/>
      <c r="C182" s="91"/>
      <c r="D182" s="93"/>
      <c r="E182" s="93"/>
      <c r="F182" s="94"/>
      <c r="L182" s="45"/>
      <c r="N182" s="45"/>
      <c r="P182" s="4"/>
      <c r="Q182" s="5"/>
      <c r="R182" s="5"/>
      <c r="S182" s="5"/>
      <c r="T182" s="5"/>
      <c r="U182" s="5"/>
      <c r="V182" s="5"/>
    </row>
    <row r="183" spans="1:22" s="11" customFormat="1" ht="12.75" customHeight="1">
      <c r="A183" s="91"/>
      <c r="B183" s="92"/>
      <c r="C183" s="91"/>
      <c r="D183" s="93"/>
      <c r="E183" s="93"/>
      <c r="F183" s="94"/>
      <c r="L183" s="45"/>
      <c r="N183" s="45"/>
      <c r="P183" s="4"/>
      <c r="Q183" s="5"/>
      <c r="R183" s="5"/>
      <c r="S183" s="5"/>
      <c r="T183" s="5"/>
      <c r="U183" s="5"/>
      <c r="V183" s="5"/>
    </row>
    <row r="184" spans="1:22" s="11" customFormat="1" ht="12.75" customHeight="1">
      <c r="A184" s="91"/>
      <c r="B184" s="92"/>
      <c r="C184" s="91"/>
      <c r="D184" s="93"/>
      <c r="E184" s="93"/>
      <c r="F184" s="94"/>
      <c r="L184" s="45"/>
      <c r="N184" s="45"/>
      <c r="P184" s="4"/>
      <c r="Q184" s="5"/>
      <c r="R184" s="5"/>
      <c r="S184" s="5"/>
      <c r="T184" s="5"/>
      <c r="U184" s="5"/>
      <c r="V184" s="5"/>
    </row>
    <row r="185" spans="1:22" s="11" customFormat="1" ht="12.75" customHeight="1">
      <c r="A185" s="91"/>
      <c r="B185" s="92"/>
      <c r="C185" s="91"/>
      <c r="D185" s="93"/>
      <c r="E185" s="93"/>
      <c r="F185" s="94"/>
      <c r="L185" s="45"/>
      <c r="N185" s="45"/>
      <c r="P185" s="4"/>
      <c r="Q185" s="5"/>
      <c r="R185" s="5"/>
      <c r="S185" s="5"/>
      <c r="T185" s="5"/>
      <c r="U185" s="5"/>
      <c r="V185" s="5"/>
    </row>
    <row r="186" spans="1:22" s="11" customFormat="1" ht="12.75" customHeight="1">
      <c r="A186" s="91"/>
      <c r="B186" s="92"/>
      <c r="C186" s="91"/>
      <c r="D186" s="93"/>
      <c r="E186" s="93"/>
      <c r="F186" s="94"/>
      <c r="L186" s="45"/>
      <c r="N186" s="45"/>
      <c r="P186" s="4"/>
      <c r="Q186" s="5"/>
      <c r="R186" s="5"/>
      <c r="S186" s="5"/>
      <c r="T186" s="5"/>
      <c r="U186" s="5"/>
      <c r="V186" s="5"/>
    </row>
    <row r="187" spans="1:22" s="11" customFormat="1" ht="12.75" customHeight="1">
      <c r="A187" s="91"/>
      <c r="B187" s="92"/>
      <c r="C187" s="91"/>
      <c r="D187" s="93"/>
      <c r="E187" s="93"/>
      <c r="F187" s="94"/>
      <c r="L187" s="45"/>
      <c r="N187" s="45"/>
      <c r="P187" s="4"/>
      <c r="Q187" s="5"/>
      <c r="R187" s="5"/>
      <c r="S187" s="5"/>
      <c r="T187" s="5"/>
      <c r="U187" s="5"/>
      <c r="V187" s="5"/>
    </row>
    <row r="188" spans="1:22" s="11" customFormat="1" ht="12.75" customHeight="1">
      <c r="A188" s="91"/>
      <c r="B188" s="92"/>
      <c r="C188" s="91"/>
      <c r="D188" s="93"/>
      <c r="E188" s="93"/>
      <c r="F188" s="94"/>
      <c r="L188" s="45"/>
      <c r="N188" s="45"/>
      <c r="P188" s="4"/>
      <c r="Q188" s="5"/>
      <c r="R188" s="5"/>
      <c r="S188" s="5"/>
      <c r="T188" s="5"/>
      <c r="U188" s="5"/>
      <c r="V188" s="5"/>
    </row>
    <row r="189" spans="1:22" s="11" customFormat="1" ht="12.75" customHeight="1">
      <c r="A189" s="91"/>
      <c r="B189" s="92"/>
      <c r="C189" s="91"/>
      <c r="D189" s="93"/>
      <c r="E189" s="93"/>
      <c r="F189" s="94"/>
      <c r="L189" s="45"/>
      <c r="N189" s="45"/>
      <c r="P189" s="4"/>
      <c r="Q189" s="5"/>
      <c r="R189" s="5"/>
      <c r="S189" s="5"/>
      <c r="T189" s="5"/>
      <c r="U189" s="5"/>
      <c r="V189" s="5"/>
    </row>
    <row r="190" spans="1:22" s="11" customFormat="1" ht="12.75" customHeight="1">
      <c r="A190" s="91"/>
      <c r="B190" s="92"/>
      <c r="C190" s="91"/>
      <c r="D190" s="93"/>
      <c r="E190" s="93"/>
      <c r="F190" s="94"/>
      <c r="L190" s="45"/>
      <c r="N190" s="45"/>
      <c r="P190" s="4"/>
      <c r="Q190" s="5"/>
      <c r="R190" s="5"/>
      <c r="S190" s="5"/>
      <c r="T190" s="5"/>
      <c r="U190" s="5"/>
      <c r="V190" s="5"/>
    </row>
    <row r="191" spans="1:22" s="11" customFormat="1" ht="12.75" customHeight="1">
      <c r="A191" s="91"/>
      <c r="B191" s="92"/>
      <c r="C191" s="91"/>
      <c r="D191" s="93"/>
      <c r="E191" s="93"/>
      <c r="F191" s="94"/>
      <c r="L191" s="45"/>
      <c r="N191" s="45"/>
      <c r="P191" s="4"/>
      <c r="Q191" s="5"/>
      <c r="R191" s="5"/>
      <c r="S191" s="5"/>
      <c r="T191" s="5"/>
      <c r="U191" s="5"/>
      <c r="V191" s="5"/>
    </row>
    <row r="192" spans="1:22" s="11" customFormat="1" ht="12.75" customHeight="1">
      <c r="A192" s="91"/>
      <c r="B192" s="92"/>
      <c r="C192" s="91"/>
      <c r="D192" s="93"/>
      <c r="E192" s="93"/>
      <c r="F192" s="94"/>
      <c r="L192" s="45"/>
      <c r="N192" s="45"/>
      <c r="P192" s="4"/>
      <c r="Q192" s="5"/>
      <c r="R192" s="5"/>
      <c r="S192" s="5"/>
      <c r="T192" s="5"/>
      <c r="U192" s="5"/>
      <c r="V192" s="5"/>
    </row>
    <row r="193" spans="1:22" s="11" customFormat="1" ht="12.75" customHeight="1">
      <c r="A193" s="91"/>
      <c r="B193" s="92"/>
      <c r="C193" s="91"/>
      <c r="D193" s="93"/>
      <c r="E193" s="93"/>
      <c r="F193" s="94"/>
      <c r="L193" s="45"/>
      <c r="N193" s="45"/>
      <c r="P193" s="4"/>
      <c r="Q193" s="5"/>
      <c r="R193" s="5"/>
      <c r="S193" s="5"/>
      <c r="T193" s="5"/>
      <c r="U193" s="5"/>
      <c r="V193" s="5"/>
    </row>
    <row r="194" spans="1:22" s="11" customFormat="1" ht="12.75" customHeight="1">
      <c r="A194" s="91"/>
      <c r="B194" s="92"/>
      <c r="C194" s="91"/>
      <c r="D194" s="93"/>
      <c r="E194" s="93"/>
      <c r="F194" s="94"/>
      <c r="L194" s="45"/>
      <c r="N194" s="45"/>
      <c r="P194" s="4"/>
      <c r="Q194" s="5"/>
      <c r="R194" s="5"/>
      <c r="S194" s="5"/>
      <c r="T194" s="5"/>
      <c r="U194" s="5"/>
      <c r="V194" s="5"/>
    </row>
    <row r="195" spans="1:22" s="11" customFormat="1" ht="12.75" customHeight="1">
      <c r="A195" s="91"/>
      <c r="B195" s="92"/>
      <c r="C195" s="91"/>
      <c r="D195" s="93"/>
      <c r="E195" s="93"/>
      <c r="F195" s="94"/>
      <c r="L195" s="45"/>
      <c r="N195" s="45"/>
      <c r="P195" s="4"/>
      <c r="Q195" s="5"/>
      <c r="R195" s="5"/>
      <c r="S195" s="5"/>
      <c r="T195" s="5"/>
      <c r="U195" s="5"/>
      <c r="V195" s="5"/>
    </row>
    <row r="196" spans="1:22" s="11" customFormat="1" ht="12.75" customHeight="1">
      <c r="A196" s="91"/>
      <c r="B196" s="92"/>
      <c r="C196" s="91"/>
      <c r="D196" s="93"/>
      <c r="E196" s="93"/>
      <c r="F196" s="94"/>
      <c r="L196" s="45"/>
      <c r="N196" s="45"/>
      <c r="P196" s="4"/>
      <c r="Q196" s="5"/>
      <c r="R196" s="5"/>
      <c r="S196" s="5"/>
      <c r="T196" s="5"/>
      <c r="U196" s="5"/>
      <c r="V196" s="5"/>
    </row>
    <row r="197" spans="1:22" s="11" customFormat="1" ht="12.75" customHeight="1">
      <c r="A197" s="91"/>
      <c r="B197" s="92"/>
      <c r="C197" s="91"/>
      <c r="D197" s="93"/>
      <c r="E197" s="93"/>
      <c r="F197" s="94"/>
      <c r="N197" s="45"/>
      <c r="P197" s="4"/>
      <c r="Q197" s="5"/>
      <c r="R197" s="5"/>
      <c r="S197" s="5"/>
      <c r="T197" s="5"/>
      <c r="U197" s="5"/>
      <c r="V197" s="5"/>
    </row>
    <row r="198" spans="1:22" s="11" customFormat="1" ht="12.75" customHeight="1">
      <c r="A198" s="91"/>
      <c r="B198" s="92"/>
      <c r="C198" s="91"/>
      <c r="D198" s="93"/>
      <c r="E198" s="93"/>
      <c r="F198" s="94"/>
      <c r="N198" s="45"/>
      <c r="P198" s="4"/>
      <c r="Q198" s="5"/>
      <c r="R198" s="5"/>
      <c r="S198" s="5"/>
      <c r="T198" s="5"/>
      <c r="U198" s="5"/>
      <c r="V198" s="5"/>
    </row>
  </sheetData>
  <mergeCells count="26">
    <mergeCell ref="A7:O7"/>
    <mergeCell ref="A8:O8"/>
    <mergeCell ref="D20:H20"/>
    <mergeCell ref="A17:O17"/>
    <mergeCell ref="D21:H21"/>
    <mergeCell ref="A16:O16"/>
    <mergeCell ref="A12:O12"/>
    <mergeCell ref="A9:O9"/>
    <mergeCell ref="A10:O10"/>
    <mergeCell ref="A11:O11"/>
    <mergeCell ref="A13:O13"/>
    <mergeCell ref="A14:O14"/>
    <mergeCell ref="D18:H18"/>
    <mergeCell ref="D19:H19"/>
    <mergeCell ref="M39:N39"/>
    <mergeCell ref="J33:M33"/>
    <mergeCell ref="J34:L34"/>
    <mergeCell ref="G39:H39"/>
    <mergeCell ref="I39:J39"/>
    <mergeCell ref="K39:L39"/>
    <mergeCell ref="B119:C119"/>
    <mergeCell ref="A22:C22"/>
    <mergeCell ref="B63:C63"/>
    <mergeCell ref="B68:C68"/>
    <mergeCell ref="B73:C73"/>
    <mergeCell ref="B58:C58"/>
  </mergeCells>
  <pageMargins left="0" right="0" top="0" bottom="0.75" header="0.3" footer="0.3"/>
  <pageSetup scale="58" orientation="portrait" r:id="rId1"/>
  <headerFooter differentFirst="1">
    <oddFooter>&amp;CPage &amp;P of &amp;N&amp;RRevised 9/2015</oddFooter>
    <firstHeader>&amp;C&amp;"Calibri,Bold"&amp;24Subaward Budget Template</firstHeader>
  </headerFooter>
  <rowBreaks count="1" manualBreakCount="1">
    <brk id="7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59999389629810485"/>
  </sheetPr>
  <dimension ref="A1:AO431"/>
  <sheetViews>
    <sheetView topLeftCell="A48" zoomScaleNormal="100" workbookViewId="0">
      <selection activeCell="D35" sqref="D35"/>
    </sheetView>
  </sheetViews>
  <sheetFormatPr defaultColWidth="9.140625" defaultRowHeight="12.75" outlineLevelRow="2"/>
  <cols>
    <col min="1" max="1" width="3.42578125" style="134" customWidth="1"/>
    <col min="2" max="2" width="3" style="135" customWidth="1"/>
    <col min="3" max="3" width="54.28515625" style="134" customWidth="1"/>
    <col min="4" max="4" width="12.85546875" style="136" customWidth="1"/>
    <col min="5" max="5" width="12.5703125" style="136" customWidth="1"/>
    <col min="6" max="6" width="13.42578125" style="137" customWidth="1"/>
    <col min="7" max="7" width="11.7109375" style="138" customWidth="1"/>
    <col min="8" max="8" width="10.7109375" style="138" customWidth="1"/>
    <col min="9" max="9" width="11.140625" style="138" customWidth="1"/>
    <col min="10" max="10" width="8.5703125" style="138" customWidth="1"/>
    <col min="11" max="11" width="9.5703125" style="139" customWidth="1"/>
    <col min="12" max="12" width="2.7109375" style="139" customWidth="1"/>
    <col min="13" max="13" width="11.5703125" style="140" bestFit="1" customWidth="1"/>
    <col min="14" max="14" width="10.85546875" style="140" customWidth="1"/>
    <col min="15" max="15" width="1.28515625" style="140" customWidth="1"/>
    <col min="16" max="16" width="11.5703125" style="140" customWidth="1"/>
    <col min="17" max="17" width="10.7109375" style="140" customWidth="1"/>
    <col min="18" max="16384" width="9.140625" style="140"/>
  </cols>
  <sheetData>
    <row r="1" spans="1:10" hidden="1" outlineLevel="1"/>
    <row r="2" spans="1:10" hidden="1" outlineLevel="1"/>
    <row r="3" spans="1:10" hidden="1" outlineLevel="1"/>
    <row r="4" spans="1:10" hidden="1" outlineLevel="1"/>
    <row r="5" spans="1:10" hidden="1" outlineLevel="1"/>
    <row r="6" spans="1:10" hidden="1" outlineLevel="1"/>
    <row r="7" spans="1:10" ht="15.75" hidden="1" outlineLevel="1">
      <c r="A7" s="560" t="s">
        <v>65</v>
      </c>
      <c r="B7" s="561"/>
      <c r="C7" s="561"/>
      <c r="D7" s="561"/>
      <c r="E7" s="561"/>
      <c r="F7" s="561"/>
      <c r="G7" s="561"/>
      <c r="H7" s="561"/>
      <c r="I7" s="561"/>
      <c r="J7" s="562"/>
    </row>
    <row r="8" spans="1:10" hidden="1" outlineLevel="1">
      <c r="A8" s="563" t="s">
        <v>67</v>
      </c>
      <c r="B8" s="564"/>
      <c r="C8" s="564"/>
      <c r="D8" s="564"/>
      <c r="E8" s="564"/>
      <c r="F8" s="564"/>
      <c r="G8" s="565"/>
      <c r="H8" s="565"/>
      <c r="I8" s="565"/>
      <c r="J8" s="566"/>
    </row>
    <row r="9" spans="1:10" hidden="1" outlineLevel="1">
      <c r="A9" s="567" t="s">
        <v>80</v>
      </c>
      <c r="B9" s="568"/>
      <c r="C9" s="568"/>
      <c r="D9" s="568"/>
      <c r="E9" s="568"/>
      <c r="F9" s="568"/>
      <c r="G9" s="569"/>
      <c r="H9" s="569"/>
      <c r="I9" s="569"/>
      <c r="J9" s="569"/>
    </row>
    <row r="10" spans="1:10" hidden="1" outlineLevel="1">
      <c r="A10" s="567" t="s">
        <v>81</v>
      </c>
      <c r="B10" s="568"/>
      <c r="C10" s="568"/>
      <c r="D10" s="568"/>
      <c r="E10" s="568"/>
      <c r="F10" s="568"/>
      <c r="G10" s="569"/>
      <c r="H10" s="569"/>
      <c r="I10" s="569"/>
      <c r="J10" s="569"/>
    </row>
    <row r="11" spans="1:10" hidden="1" outlineLevel="1">
      <c r="A11" s="567" t="s">
        <v>70</v>
      </c>
      <c r="B11" s="568"/>
      <c r="C11" s="568"/>
      <c r="D11" s="568"/>
      <c r="E11" s="568"/>
      <c r="F11" s="568"/>
      <c r="G11" s="569"/>
      <c r="H11" s="569"/>
      <c r="I11" s="569"/>
      <c r="J11" s="569"/>
    </row>
    <row r="12" spans="1:10" hidden="1" outlineLevel="1">
      <c r="A12" s="567" t="s">
        <v>88</v>
      </c>
      <c r="B12" s="568"/>
      <c r="C12" s="568"/>
      <c r="D12" s="568"/>
      <c r="E12" s="568"/>
      <c r="F12" s="568"/>
      <c r="G12" s="569"/>
      <c r="H12" s="569"/>
      <c r="I12" s="569"/>
      <c r="J12" s="569"/>
    </row>
    <row r="13" spans="1:10" ht="24.75" hidden="1" customHeight="1" outlineLevel="1">
      <c r="A13" s="570" t="s">
        <v>71</v>
      </c>
      <c r="B13" s="571"/>
      <c r="C13" s="571"/>
      <c r="D13" s="571"/>
      <c r="E13" s="571"/>
      <c r="F13" s="571"/>
      <c r="G13" s="572"/>
      <c r="H13" s="572"/>
      <c r="I13" s="572"/>
      <c r="J13" s="572"/>
    </row>
    <row r="14" spans="1:10" hidden="1" outlineLevel="1">
      <c r="A14" s="567" t="s">
        <v>72</v>
      </c>
      <c r="B14" s="568"/>
      <c r="C14" s="568"/>
      <c r="D14" s="568"/>
      <c r="E14" s="568"/>
      <c r="F14" s="568"/>
      <c r="G14" s="569"/>
      <c r="H14" s="569"/>
      <c r="I14" s="569"/>
      <c r="J14" s="569"/>
    </row>
    <row r="15" spans="1:10" hidden="1" outlineLevel="1">
      <c r="A15" s="141" t="s">
        <v>79</v>
      </c>
      <c r="B15" s="142"/>
      <c r="C15" s="142"/>
      <c r="D15" s="142"/>
      <c r="E15" s="142"/>
      <c r="F15" s="142"/>
      <c r="G15" s="143"/>
      <c r="H15" s="143"/>
      <c r="I15" s="143"/>
      <c r="J15" s="143"/>
    </row>
    <row r="16" spans="1:10" hidden="1" outlineLevel="1">
      <c r="A16" s="573" t="s">
        <v>77</v>
      </c>
      <c r="B16" s="574"/>
      <c r="C16" s="574"/>
      <c r="D16" s="574"/>
      <c r="E16" s="574"/>
      <c r="F16" s="574"/>
      <c r="G16" s="575"/>
      <c r="H16" s="575"/>
      <c r="I16" s="575"/>
      <c r="J16" s="575"/>
    </row>
    <row r="17" spans="1:18" hidden="1" outlineLevel="1">
      <c r="A17" s="573" t="s">
        <v>82</v>
      </c>
      <c r="B17" s="574"/>
      <c r="C17" s="574"/>
      <c r="D17" s="574"/>
      <c r="E17" s="574"/>
      <c r="F17" s="574"/>
      <c r="G17" s="575"/>
      <c r="H17" s="575"/>
      <c r="I17" s="575"/>
      <c r="J17" s="575"/>
    </row>
    <row r="18" spans="1:18" outlineLevel="1">
      <c r="A18" s="144"/>
      <c r="B18" s="145"/>
      <c r="C18" s="145"/>
      <c r="D18" s="145"/>
      <c r="E18" s="145"/>
      <c r="F18" s="145"/>
      <c r="G18" s="146"/>
      <c r="H18" s="146"/>
      <c r="I18" s="146"/>
      <c r="J18" s="146"/>
    </row>
    <row r="19" spans="1:18" ht="26.25" outlineLevel="1">
      <c r="A19" s="576" t="s">
        <v>150</v>
      </c>
      <c r="B19" s="576"/>
      <c r="C19" s="576"/>
      <c r="D19" s="576"/>
      <c r="E19" s="576"/>
      <c r="F19" s="576"/>
      <c r="G19" s="576"/>
      <c r="H19" s="576"/>
      <c r="I19" s="576"/>
      <c r="J19" s="576"/>
      <c r="K19" s="576"/>
      <c r="L19" s="295"/>
    </row>
    <row r="20" spans="1:18" outlineLevel="1">
      <c r="A20" s="144"/>
      <c r="B20" s="145"/>
      <c r="C20" s="145"/>
      <c r="D20" s="145"/>
      <c r="E20" s="145"/>
      <c r="F20" s="145"/>
      <c r="G20" s="146"/>
      <c r="H20" s="146"/>
      <c r="I20" s="146"/>
      <c r="J20" s="146"/>
    </row>
    <row r="21" spans="1:18" ht="18.75" customHeight="1">
      <c r="A21" s="147"/>
      <c r="B21" s="148"/>
      <c r="C21" s="149" t="s">
        <v>66</v>
      </c>
      <c r="D21" s="559" t="s">
        <v>151</v>
      </c>
      <c r="E21" s="559"/>
      <c r="F21" s="559"/>
      <c r="G21" s="559"/>
      <c r="H21" s="559"/>
      <c r="I21" s="559"/>
    </row>
    <row r="22" spans="1:18" ht="18.75" customHeight="1">
      <c r="A22" s="147"/>
      <c r="B22" s="148"/>
      <c r="C22" s="149" t="s">
        <v>83</v>
      </c>
      <c r="D22" s="559" t="s">
        <v>152</v>
      </c>
      <c r="E22" s="559"/>
      <c r="F22" s="559"/>
      <c r="G22" s="559"/>
      <c r="H22" s="559"/>
      <c r="I22" s="559"/>
    </row>
    <row r="23" spans="1:18" ht="18.75" customHeight="1">
      <c r="A23" s="147"/>
      <c r="B23" s="148"/>
      <c r="C23" s="149" t="s">
        <v>87</v>
      </c>
      <c r="D23" s="559" t="s">
        <v>177</v>
      </c>
      <c r="E23" s="559"/>
      <c r="F23" s="559"/>
      <c r="G23" s="559"/>
      <c r="H23" s="559"/>
      <c r="I23" s="559"/>
    </row>
    <row r="24" spans="1:18" ht="33.75" customHeight="1">
      <c r="A24" s="147"/>
      <c r="B24" s="148"/>
      <c r="C24" s="149" t="s">
        <v>68</v>
      </c>
      <c r="D24" s="559" t="s">
        <v>153</v>
      </c>
      <c r="E24" s="559"/>
      <c r="F24" s="559"/>
      <c r="G24" s="559"/>
      <c r="H24" s="559"/>
      <c r="I24" s="559"/>
      <c r="K24" s="140"/>
      <c r="L24" s="140"/>
    </row>
    <row r="25" spans="1:18" ht="15.75" customHeight="1">
      <c r="A25" s="577" t="s">
        <v>84</v>
      </c>
      <c r="B25" s="577"/>
      <c r="C25" s="577"/>
      <c r="D25" s="150"/>
      <c r="E25" s="151"/>
      <c r="F25" s="151"/>
      <c r="G25" s="151"/>
      <c r="H25" s="151"/>
      <c r="J25" s="140"/>
      <c r="K25" s="140"/>
      <c r="L25" s="140"/>
    </row>
    <row r="26" spans="1:18" ht="15.75" customHeight="1">
      <c r="A26" s="577"/>
      <c r="B26" s="577"/>
      <c r="C26" s="577"/>
      <c r="D26" s="578" t="s">
        <v>111</v>
      </c>
      <c r="E26" s="578"/>
      <c r="F26" s="579" t="s">
        <v>112</v>
      </c>
      <c r="G26" s="579"/>
      <c r="H26" s="152"/>
      <c r="I26" s="152"/>
      <c r="K26" s="140"/>
      <c r="L26" s="140"/>
    </row>
    <row r="27" spans="1:18" ht="12.75" customHeight="1">
      <c r="A27" s="147"/>
      <c r="B27" s="148"/>
      <c r="C27" s="153" t="s">
        <v>96</v>
      </c>
      <c r="D27" s="153" t="s">
        <v>110</v>
      </c>
      <c r="E27" s="153" t="s">
        <v>105</v>
      </c>
      <c r="F27" s="153" t="s">
        <v>110</v>
      </c>
      <c r="G27" s="153" t="s">
        <v>105</v>
      </c>
      <c r="H27" s="153" t="s">
        <v>186</v>
      </c>
      <c r="I27" s="153" t="s">
        <v>178</v>
      </c>
      <c r="K27" s="138"/>
      <c r="L27" s="138"/>
      <c r="M27" s="154"/>
      <c r="N27" s="154"/>
      <c r="O27" s="154"/>
      <c r="P27" s="154"/>
      <c r="Q27" s="154"/>
    </row>
    <row r="28" spans="1:18" ht="12.75" customHeight="1">
      <c r="A28" s="147"/>
      <c r="B28" s="148"/>
      <c r="C28" s="140"/>
      <c r="D28" s="155"/>
      <c r="E28" s="155"/>
      <c r="F28" s="155"/>
      <c r="G28" s="155"/>
      <c r="H28" s="156"/>
      <c r="K28" s="138"/>
      <c r="L28" s="138"/>
      <c r="M28" s="154"/>
      <c r="N28" s="154"/>
      <c r="O28" s="154"/>
      <c r="P28" s="154"/>
      <c r="Q28" s="154"/>
    </row>
    <row r="29" spans="1:18" ht="14.25" customHeight="1">
      <c r="A29" s="147"/>
      <c r="B29" s="148"/>
      <c r="C29" s="157" t="s">
        <v>46</v>
      </c>
      <c r="D29" s="158">
        <f>H58</f>
        <v>352074.94</v>
      </c>
      <c r="E29" s="158">
        <f>H323</f>
        <v>9600</v>
      </c>
      <c r="F29" s="158">
        <f>J58</f>
        <v>311574.94</v>
      </c>
      <c r="G29" s="158">
        <v>100</v>
      </c>
      <c r="H29" s="159">
        <f>D29+F29</f>
        <v>663649.88</v>
      </c>
      <c r="I29" s="138">
        <f>E29+G29</f>
        <v>9700</v>
      </c>
      <c r="K29" s="138"/>
      <c r="L29" s="138"/>
      <c r="M29" s="154"/>
      <c r="N29" s="154"/>
      <c r="O29" s="154"/>
      <c r="P29" s="154"/>
      <c r="Q29" s="154"/>
      <c r="R29" s="154"/>
    </row>
    <row r="30" spans="1:18" ht="14.25" customHeight="1">
      <c r="A30" s="147"/>
      <c r="B30" s="148"/>
      <c r="C30" s="157" t="s">
        <v>85</v>
      </c>
      <c r="D30" s="160">
        <f>H233</f>
        <v>81700</v>
      </c>
      <c r="E30" s="160">
        <f>H337</f>
        <v>2700</v>
      </c>
      <c r="F30" s="160">
        <f>J233</f>
        <v>0</v>
      </c>
      <c r="G30" s="160">
        <f>J337</f>
        <v>0</v>
      </c>
      <c r="H30" s="159">
        <f t="shared" ref="H30:I36" si="0">D30+F30</f>
        <v>81700</v>
      </c>
      <c r="I30" s="138">
        <f t="shared" si="0"/>
        <v>2700</v>
      </c>
      <c r="K30" s="138"/>
      <c r="L30" s="138"/>
      <c r="M30" s="154"/>
      <c r="N30" s="154"/>
      <c r="O30" s="154"/>
      <c r="P30" s="154"/>
      <c r="Q30" s="154"/>
      <c r="R30" s="154"/>
    </row>
    <row r="31" spans="1:18" ht="14.25" customHeight="1">
      <c r="A31" s="147"/>
      <c r="B31" s="148"/>
      <c r="C31" s="157" t="s">
        <v>129</v>
      </c>
      <c r="D31" s="160">
        <f>H262</f>
        <v>6300</v>
      </c>
      <c r="E31" s="160">
        <f>H342</f>
        <v>0</v>
      </c>
      <c r="F31" s="160">
        <f>J262</f>
        <v>8000</v>
      </c>
      <c r="G31" s="160">
        <f>J342</f>
        <v>0</v>
      </c>
      <c r="H31" s="159">
        <f t="shared" si="0"/>
        <v>14300</v>
      </c>
      <c r="I31" s="138">
        <f t="shared" si="0"/>
        <v>0</v>
      </c>
      <c r="K31" s="138"/>
      <c r="L31" s="138"/>
      <c r="M31" s="154"/>
      <c r="N31" s="154"/>
      <c r="O31" s="154"/>
      <c r="P31" s="154"/>
      <c r="Q31" s="154"/>
      <c r="R31" s="154"/>
    </row>
    <row r="32" spans="1:18" ht="14.25" customHeight="1">
      <c r="A32" s="147"/>
      <c r="B32" s="148"/>
      <c r="C32" s="157" t="s">
        <v>5</v>
      </c>
      <c r="D32" s="160">
        <f>H262</f>
        <v>6300</v>
      </c>
      <c r="E32" s="160">
        <f>H347</f>
        <v>0</v>
      </c>
      <c r="F32" s="160">
        <f>J262</f>
        <v>8000</v>
      </c>
      <c r="G32" s="160">
        <f>J347</f>
        <v>0</v>
      </c>
      <c r="H32" s="159">
        <f t="shared" si="0"/>
        <v>14300</v>
      </c>
      <c r="I32" s="138">
        <f t="shared" si="0"/>
        <v>0</v>
      </c>
      <c r="K32" s="138"/>
      <c r="L32" s="138"/>
      <c r="M32" s="154"/>
      <c r="N32" s="154"/>
      <c r="O32" s="154"/>
      <c r="P32" s="154"/>
      <c r="Q32" s="154"/>
      <c r="R32" s="154"/>
    </row>
    <row r="33" spans="1:41" ht="14.25" customHeight="1">
      <c r="A33" s="147"/>
      <c r="B33" s="148"/>
      <c r="C33" s="157" t="s">
        <v>6</v>
      </c>
      <c r="D33" s="160">
        <f>H283</f>
        <v>10500</v>
      </c>
      <c r="E33" s="160">
        <f>H352</f>
        <v>0</v>
      </c>
      <c r="F33" s="160">
        <f>J283</f>
        <v>3000</v>
      </c>
      <c r="G33" s="160">
        <f>J352</f>
        <v>0</v>
      </c>
      <c r="H33" s="159">
        <f t="shared" si="0"/>
        <v>13500</v>
      </c>
      <c r="I33" s="138">
        <f t="shared" si="0"/>
        <v>0</v>
      </c>
      <c r="K33" s="138"/>
      <c r="L33" s="138"/>
      <c r="M33" s="154"/>
      <c r="N33" s="154"/>
      <c r="O33" s="154"/>
      <c r="P33" s="154"/>
      <c r="Q33" s="154"/>
      <c r="R33" s="154"/>
    </row>
    <row r="34" spans="1:41" ht="14.25" customHeight="1">
      <c r="A34" s="147"/>
      <c r="B34" s="148"/>
      <c r="C34" s="157" t="s">
        <v>7</v>
      </c>
      <c r="D34" s="160">
        <f>H292</f>
        <v>20000</v>
      </c>
      <c r="E34" s="160">
        <f>H357</f>
        <v>0</v>
      </c>
      <c r="F34" s="160">
        <f>J292</f>
        <v>20000</v>
      </c>
      <c r="G34" s="160">
        <f>J357</f>
        <v>0</v>
      </c>
      <c r="H34" s="159">
        <f t="shared" si="0"/>
        <v>40000</v>
      </c>
      <c r="I34" s="138">
        <f t="shared" si="0"/>
        <v>0</v>
      </c>
      <c r="K34" s="138"/>
      <c r="L34" s="138"/>
      <c r="M34" s="154"/>
      <c r="N34" s="154"/>
      <c r="O34" s="154"/>
      <c r="P34" s="154"/>
      <c r="Q34" s="154"/>
      <c r="R34" s="137"/>
      <c r="S34" s="138"/>
      <c r="T34" s="138"/>
      <c r="U34" s="138"/>
    </row>
    <row r="35" spans="1:41" ht="14.25" customHeight="1">
      <c r="A35" s="147"/>
      <c r="B35" s="148"/>
      <c r="C35" s="157" t="s">
        <v>89</v>
      </c>
      <c r="D35" s="160">
        <f>+H301</f>
        <v>95000</v>
      </c>
      <c r="E35" s="160">
        <f>H362</f>
        <v>0</v>
      </c>
      <c r="F35" s="160">
        <f>J301</f>
        <v>95000</v>
      </c>
      <c r="G35" s="160">
        <f>J362</f>
        <v>0</v>
      </c>
      <c r="H35" s="159">
        <f t="shared" si="0"/>
        <v>190000</v>
      </c>
      <c r="I35" s="138">
        <f t="shared" si="0"/>
        <v>0</v>
      </c>
      <c r="K35" s="138"/>
      <c r="L35" s="138"/>
      <c r="M35" s="154"/>
      <c r="N35" s="154"/>
      <c r="O35" s="154"/>
      <c r="P35" s="154"/>
      <c r="Q35" s="154"/>
      <c r="R35" s="137"/>
      <c r="S35" s="138"/>
      <c r="T35" s="138"/>
      <c r="U35" s="138"/>
    </row>
    <row r="36" spans="1:41" ht="14.25" customHeight="1">
      <c r="A36" s="147"/>
      <c r="B36" s="148"/>
      <c r="C36" s="157" t="s">
        <v>86</v>
      </c>
      <c r="D36" s="160">
        <f>H310</f>
        <v>6300</v>
      </c>
      <c r="E36" s="160">
        <f>H367</f>
        <v>9000</v>
      </c>
      <c r="F36" s="160">
        <f>J310</f>
        <v>6300</v>
      </c>
      <c r="G36" s="160">
        <f>J367</f>
        <v>9000</v>
      </c>
      <c r="H36" s="159">
        <f t="shared" si="0"/>
        <v>12600</v>
      </c>
      <c r="I36" s="138">
        <f t="shared" si="0"/>
        <v>18000</v>
      </c>
      <c r="K36" s="138"/>
      <c r="L36" s="138"/>
      <c r="M36" s="154"/>
      <c r="N36" s="154"/>
      <c r="O36" s="154"/>
      <c r="P36" s="154"/>
      <c r="Q36" s="154"/>
      <c r="R36" s="137"/>
      <c r="S36" s="138"/>
      <c r="T36" s="138"/>
      <c r="U36" s="138"/>
    </row>
    <row r="37" spans="1:41" ht="14.25" customHeight="1">
      <c r="A37" s="147"/>
      <c r="B37" s="148"/>
      <c r="C37" s="161" t="s">
        <v>11</v>
      </c>
      <c r="D37" s="162">
        <f t="shared" ref="D37:E37" si="1">SUM(D29:D36)</f>
        <v>578174.93999999994</v>
      </c>
      <c r="E37" s="162">
        <f t="shared" si="1"/>
        <v>21300</v>
      </c>
      <c r="F37" s="162">
        <f>SUM(F29:F36)</f>
        <v>451874.94</v>
      </c>
      <c r="G37" s="162">
        <f>SUM(G29:G36)</f>
        <v>9100</v>
      </c>
      <c r="H37" s="163">
        <f>SUM(H29:H36)</f>
        <v>1030049.88</v>
      </c>
      <c r="I37" s="164">
        <f>SUM(I29:I36)</f>
        <v>30400</v>
      </c>
      <c r="K37" s="138"/>
      <c r="L37" s="138"/>
      <c r="M37" s="154"/>
      <c r="N37" s="154"/>
      <c r="O37" s="154"/>
      <c r="P37" s="154"/>
      <c r="Q37" s="154"/>
      <c r="R37" s="154"/>
    </row>
    <row r="38" spans="1:41" ht="14.25" customHeight="1">
      <c r="A38" s="147"/>
      <c r="B38" s="148"/>
      <c r="C38" s="157" t="s">
        <v>52</v>
      </c>
      <c r="D38" s="160">
        <f>H313</f>
        <v>133293.73499999999</v>
      </c>
      <c r="E38" s="160"/>
      <c r="F38" s="160">
        <f>J313</f>
        <v>89218.735000000001</v>
      </c>
      <c r="G38" s="160"/>
      <c r="H38" s="159">
        <f>SUM(D38:G38)</f>
        <v>222512.46999999997</v>
      </c>
      <c r="K38" s="138"/>
      <c r="L38" s="138"/>
      <c r="M38" s="154"/>
      <c r="N38" s="154"/>
      <c r="O38" s="154"/>
      <c r="P38" s="154"/>
      <c r="Q38" s="154"/>
      <c r="R38" s="154"/>
    </row>
    <row r="39" spans="1:41" ht="14.25" customHeight="1">
      <c r="A39" s="147"/>
      <c r="B39" s="148"/>
      <c r="C39" s="161" t="s">
        <v>179</v>
      </c>
      <c r="D39" s="162">
        <f t="shared" ref="D39:E39" si="2">D37+D38</f>
        <v>711468.67499999993</v>
      </c>
      <c r="E39" s="162">
        <f t="shared" si="2"/>
        <v>21300</v>
      </c>
      <c r="F39" s="162">
        <f>F37+F38</f>
        <v>541093.67500000005</v>
      </c>
      <c r="G39" s="162">
        <f>G37+G38</f>
        <v>9100</v>
      </c>
      <c r="H39" s="163">
        <f>H37+H38</f>
        <v>1252562.3500000001</v>
      </c>
      <c r="I39" s="164">
        <f>I37+I38</f>
        <v>30400</v>
      </c>
      <c r="K39" s="138"/>
      <c r="L39" s="138"/>
      <c r="M39" s="154"/>
      <c r="N39" s="154"/>
      <c r="O39" s="154"/>
      <c r="P39" s="154"/>
      <c r="Q39" s="154"/>
      <c r="R39" s="154"/>
    </row>
    <row r="40" spans="1:41" ht="14.25" customHeight="1">
      <c r="A40" s="147"/>
      <c r="B40" s="148"/>
      <c r="C40" s="157"/>
      <c r="D40" s="160"/>
      <c r="E40" s="160"/>
      <c r="F40" s="160"/>
      <c r="G40" s="160"/>
      <c r="H40" s="160"/>
      <c r="I40" s="159"/>
      <c r="K40" s="138"/>
      <c r="L40" s="138"/>
      <c r="M40" s="154"/>
      <c r="N40" s="154"/>
      <c r="O40" s="154"/>
      <c r="P40" s="154"/>
      <c r="Q40" s="154"/>
      <c r="R40" s="154"/>
    </row>
    <row r="41" spans="1:41" ht="12.75" customHeight="1">
      <c r="A41" s="165" t="s">
        <v>8</v>
      </c>
      <c r="B41" s="148"/>
      <c r="C41" s="157"/>
      <c r="D41" s="166"/>
      <c r="E41" s="166"/>
      <c r="F41" s="167"/>
      <c r="G41" s="166"/>
      <c r="H41" s="168"/>
      <c r="K41" s="154"/>
      <c r="L41" s="154"/>
      <c r="M41" s="154"/>
      <c r="N41" s="154"/>
      <c r="O41" s="154"/>
      <c r="P41" s="154"/>
      <c r="Q41" s="154"/>
    </row>
    <row r="42" spans="1:41" ht="12.75" customHeight="1">
      <c r="A42" s="165"/>
      <c r="B42" s="148"/>
      <c r="C42" s="157"/>
      <c r="D42" s="166"/>
      <c r="E42" s="166"/>
      <c r="F42" s="167"/>
      <c r="G42" s="166"/>
      <c r="H42" s="168"/>
      <c r="K42" s="154"/>
      <c r="L42" s="154"/>
      <c r="M42" s="154"/>
      <c r="N42" s="154"/>
      <c r="O42" s="154"/>
      <c r="P42" s="154"/>
      <c r="Q42" s="154"/>
    </row>
    <row r="43" spans="1:41" ht="12.75" customHeight="1">
      <c r="A43" s="169" t="s">
        <v>9</v>
      </c>
      <c r="B43" s="170"/>
      <c r="C43" s="171"/>
      <c r="D43" s="166"/>
      <c r="E43" s="166"/>
      <c r="F43" s="167"/>
      <c r="G43" s="166"/>
      <c r="H43" s="168"/>
      <c r="K43" s="154"/>
      <c r="L43" s="154"/>
      <c r="M43" s="154"/>
      <c r="N43" s="154"/>
      <c r="O43" s="154"/>
      <c r="P43" s="154"/>
      <c r="Q43" s="154"/>
    </row>
    <row r="44" spans="1:41" ht="14.1" customHeight="1">
      <c r="A44" s="169"/>
      <c r="B44" s="170"/>
      <c r="C44" s="171"/>
      <c r="D44" s="172"/>
      <c r="E44" s="172"/>
      <c r="F44" s="172"/>
      <c r="G44" s="580" t="s">
        <v>10</v>
      </c>
      <c r="H44" s="581"/>
      <c r="I44" s="582" t="s">
        <v>1</v>
      </c>
      <c r="J44" s="583"/>
      <c r="K44" s="173" t="s">
        <v>113</v>
      </c>
      <c r="L44" s="296"/>
      <c r="M44" s="154"/>
      <c r="N44" s="154"/>
      <c r="O44" s="154"/>
      <c r="P44" s="154"/>
    </row>
    <row r="45" spans="1:41" ht="13.5">
      <c r="A45" s="174" t="s">
        <v>12</v>
      </c>
      <c r="B45" s="174" t="s">
        <v>13</v>
      </c>
      <c r="C45" s="175"/>
      <c r="D45" s="176" t="s">
        <v>14</v>
      </c>
      <c r="E45" s="176" t="s">
        <v>15</v>
      </c>
      <c r="F45" s="176" t="s">
        <v>16</v>
      </c>
      <c r="G45" s="177" t="s">
        <v>17</v>
      </c>
      <c r="H45" s="178" t="s">
        <v>18</v>
      </c>
      <c r="I45" s="179" t="s">
        <v>17</v>
      </c>
      <c r="J45" s="180" t="s">
        <v>18</v>
      </c>
      <c r="K45" s="180" t="s">
        <v>18</v>
      </c>
      <c r="L45" s="297"/>
      <c r="AL45" s="154"/>
      <c r="AM45" s="154"/>
      <c r="AN45" s="154"/>
    </row>
    <row r="46" spans="1:41" ht="14.1" customHeight="1">
      <c r="A46" s="181" t="s">
        <v>19</v>
      </c>
      <c r="B46" s="171" t="s">
        <v>47</v>
      </c>
      <c r="C46" s="174"/>
      <c r="D46" s="182"/>
      <c r="E46" s="183"/>
      <c r="F46" s="182"/>
      <c r="G46" s="184"/>
      <c r="H46" s="185"/>
      <c r="I46" s="186"/>
      <c r="J46" s="187"/>
      <c r="K46" s="187"/>
      <c r="L46" s="209"/>
      <c r="AL46" s="584" t="s">
        <v>171</v>
      </c>
      <c r="AM46" s="585"/>
      <c r="AN46" s="585" t="s">
        <v>172</v>
      </c>
      <c r="AO46" s="585"/>
    </row>
    <row r="47" spans="1:41" ht="14.1" customHeight="1">
      <c r="A47" s="181"/>
      <c r="B47" s="188" t="s">
        <v>49</v>
      </c>
      <c r="C47" s="189" t="s">
        <v>50</v>
      </c>
      <c r="D47" s="190">
        <v>2000</v>
      </c>
      <c r="E47" s="191">
        <v>0.5</v>
      </c>
      <c r="F47" s="192" t="s">
        <v>21</v>
      </c>
      <c r="G47" s="192">
        <v>12</v>
      </c>
      <c r="H47" s="185"/>
      <c r="I47" s="186"/>
      <c r="J47" s="187"/>
      <c r="K47" s="187"/>
      <c r="L47" s="209"/>
      <c r="AL47" s="154">
        <v>2080</v>
      </c>
      <c r="AM47" s="154" t="s">
        <v>169</v>
      </c>
      <c r="AN47" s="154">
        <v>2080</v>
      </c>
      <c r="AO47" s="154" t="s">
        <v>169</v>
      </c>
    </row>
    <row r="48" spans="1:41" ht="14.1" customHeight="1">
      <c r="A48" s="181"/>
      <c r="B48" s="181" t="s">
        <v>20</v>
      </c>
      <c r="C48" s="193" t="s">
        <v>180</v>
      </c>
      <c r="D48" s="194">
        <v>7000</v>
      </c>
      <c r="E48" s="195">
        <v>0.75</v>
      </c>
      <c r="F48" s="196" t="s">
        <v>21</v>
      </c>
      <c r="G48" s="197">
        <v>12</v>
      </c>
      <c r="H48" s="185">
        <f t="shared" ref="H48:H53" si="3">D48*E48*G48</f>
        <v>63000</v>
      </c>
      <c r="I48" s="198">
        <v>6</v>
      </c>
      <c r="J48" s="187">
        <f t="shared" ref="J48:J53" si="4">D48*E48*I48</f>
        <v>31500</v>
      </c>
      <c r="K48" s="187">
        <f>H48+J48</f>
        <v>94500</v>
      </c>
      <c r="L48" s="209"/>
      <c r="AL48" s="154"/>
      <c r="AM48" s="154">
        <f>$AL$47*E48</f>
        <v>1560</v>
      </c>
      <c r="AO48" s="154">
        <f>$AN$47*E48*(6/12)</f>
        <v>780</v>
      </c>
    </row>
    <row r="49" spans="1:41" ht="14.1" customHeight="1">
      <c r="A49" s="181"/>
      <c r="B49" s="181" t="s">
        <v>22</v>
      </c>
      <c r="C49" s="193" t="s">
        <v>181</v>
      </c>
      <c r="D49" s="194">
        <v>100000</v>
      </c>
      <c r="E49" s="195">
        <v>0.5</v>
      </c>
      <c r="F49" s="196" t="s">
        <v>127</v>
      </c>
      <c r="G49" s="197">
        <v>1</v>
      </c>
      <c r="H49" s="185">
        <f t="shared" si="3"/>
        <v>50000</v>
      </c>
      <c r="I49" s="198">
        <v>1</v>
      </c>
      <c r="J49" s="187">
        <f t="shared" si="4"/>
        <v>50000</v>
      </c>
      <c r="K49" s="187">
        <f t="shared" ref="K49:K53" si="5">H49+J49</f>
        <v>100000</v>
      </c>
      <c r="L49" s="209"/>
      <c r="AL49" s="154"/>
      <c r="AM49" s="154">
        <f>$AL$47*E49</f>
        <v>1040</v>
      </c>
      <c r="AO49" s="154">
        <f>AN47*E49</f>
        <v>1040</v>
      </c>
    </row>
    <row r="50" spans="1:41" ht="14.1" customHeight="1">
      <c r="A50" s="181"/>
      <c r="B50" s="181" t="s">
        <v>23</v>
      </c>
      <c r="C50" s="193" t="s">
        <v>182</v>
      </c>
      <c r="D50" s="194">
        <v>6000</v>
      </c>
      <c r="E50" s="195">
        <v>0.3</v>
      </c>
      <c r="F50" s="196" t="s">
        <v>21</v>
      </c>
      <c r="G50" s="197">
        <v>12</v>
      </c>
      <c r="H50" s="185">
        <f t="shared" si="3"/>
        <v>21600</v>
      </c>
      <c r="I50" s="198">
        <v>7</v>
      </c>
      <c r="J50" s="187">
        <f t="shared" si="4"/>
        <v>12600</v>
      </c>
      <c r="K50" s="187">
        <f t="shared" si="5"/>
        <v>34200</v>
      </c>
      <c r="L50" s="209"/>
      <c r="AL50" s="154"/>
      <c r="AM50" s="154">
        <f>$AL$47*E50</f>
        <v>624</v>
      </c>
      <c r="AO50" s="154">
        <f>AN47*E50*(7/12)</f>
        <v>364</v>
      </c>
    </row>
    <row r="51" spans="1:41" ht="14.1" customHeight="1">
      <c r="A51" s="181"/>
      <c r="B51" s="181" t="s">
        <v>24</v>
      </c>
      <c r="C51" s="193" t="s">
        <v>183</v>
      </c>
      <c r="D51" s="194">
        <v>8000</v>
      </c>
      <c r="E51" s="195">
        <v>0.8</v>
      </c>
      <c r="F51" s="196" t="s">
        <v>21</v>
      </c>
      <c r="G51" s="197">
        <v>12</v>
      </c>
      <c r="H51" s="185">
        <f t="shared" si="3"/>
        <v>76800</v>
      </c>
      <c r="I51" s="198">
        <v>12</v>
      </c>
      <c r="J51" s="187">
        <f t="shared" si="4"/>
        <v>76800</v>
      </c>
      <c r="K51" s="187">
        <f t="shared" si="5"/>
        <v>153600</v>
      </c>
      <c r="L51" s="209"/>
      <c r="AL51" s="154"/>
      <c r="AM51" s="154">
        <f>$AL$47*E51</f>
        <v>1664</v>
      </c>
      <c r="AO51" s="154">
        <f>AN47*E51</f>
        <v>1664</v>
      </c>
    </row>
    <row r="52" spans="1:41" ht="14.1" customHeight="1">
      <c r="A52" s="181"/>
      <c r="B52" s="181" t="s">
        <v>25</v>
      </c>
      <c r="C52" s="193" t="s">
        <v>184</v>
      </c>
      <c r="D52" s="194">
        <v>4000</v>
      </c>
      <c r="E52" s="195">
        <v>0.75</v>
      </c>
      <c r="F52" s="196" t="s">
        <v>21</v>
      </c>
      <c r="G52" s="197">
        <v>12</v>
      </c>
      <c r="H52" s="185">
        <f t="shared" si="3"/>
        <v>36000</v>
      </c>
      <c r="I52" s="198">
        <v>12</v>
      </c>
      <c r="J52" s="187">
        <f t="shared" si="4"/>
        <v>36000</v>
      </c>
      <c r="K52" s="187">
        <f t="shared" si="5"/>
        <v>72000</v>
      </c>
      <c r="L52" s="209"/>
      <c r="AL52" s="154"/>
      <c r="AM52" s="154">
        <f>$AL$47*E52</f>
        <v>1560</v>
      </c>
      <c r="AO52" s="154">
        <f>AN47*E52</f>
        <v>1560</v>
      </c>
    </row>
    <row r="53" spans="1:41" ht="14.1" customHeight="1">
      <c r="A53" s="181"/>
      <c r="B53" s="181" t="s">
        <v>26</v>
      </c>
      <c r="C53" s="193"/>
      <c r="D53" s="194"/>
      <c r="E53" s="195"/>
      <c r="F53" s="196" t="s">
        <v>21</v>
      </c>
      <c r="G53" s="197"/>
      <c r="H53" s="185">
        <f t="shared" si="3"/>
        <v>0</v>
      </c>
      <c r="I53" s="198"/>
      <c r="J53" s="187">
        <f t="shared" si="4"/>
        <v>0</v>
      </c>
      <c r="K53" s="187">
        <f t="shared" si="5"/>
        <v>0</v>
      </c>
      <c r="L53" s="209"/>
      <c r="AL53" s="154"/>
      <c r="AM53" s="154">
        <f>SUM(AM48:AM52)</f>
        <v>6448</v>
      </c>
      <c r="AO53" s="154">
        <f>SUM(AO48:AO52)</f>
        <v>5408</v>
      </c>
    </row>
    <row r="54" spans="1:41" ht="14.1" customHeight="1">
      <c r="A54" s="181"/>
      <c r="B54" s="181"/>
      <c r="C54" s="171"/>
      <c r="D54" s="199"/>
      <c r="E54" s="200"/>
      <c r="F54" s="172"/>
      <c r="G54" s="184"/>
      <c r="H54" s="185"/>
      <c r="I54" s="186"/>
      <c r="J54" s="187"/>
      <c r="K54" s="187"/>
      <c r="L54" s="209"/>
      <c r="AL54" s="154"/>
      <c r="AM54" s="154"/>
      <c r="AO54" s="154"/>
    </row>
    <row r="55" spans="1:41" ht="14.1" customHeight="1">
      <c r="A55" s="181"/>
      <c r="B55" s="181"/>
      <c r="C55" s="171"/>
      <c r="D55" s="201" t="s">
        <v>61</v>
      </c>
      <c r="E55" s="176" t="s">
        <v>15</v>
      </c>
      <c r="F55" s="172"/>
      <c r="G55" s="184"/>
      <c r="H55" s="185"/>
      <c r="I55" s="186"/>
      <c r="J55" s="187"/>
      <c r="K55" s="187"/>
      <c r="L55" s="209"/>
      <c r="AL55" s="154" t="s">
        <v>170</v>
      </c>
      <c r="AM55" s="154">
        <f>AM53/2080</f>
        <v>3.1</v>
      </c>
      <c r="AO55" s="154">
        <f>AO53/2080</f>
        <v>2.6</v>
      </c>
    </row>
    <row r="56" spans="1:41" ht="14.1" customHeight="1">
      <c r="A56" s="181" t="s">
        <v>63</v>
      </c>
      <c r="B56" s="171" t="s">
        <v>94</v>
      </c>
      <c r="C56" s="202"/>
      <c r="D56" s="203">
        <v>0</v>
      </c>
      <c r="E56" s="204">
        <v>0.1</v>
      </c>
      <c r="F56" s="196" t="s">
        <v>21</v>
      </c>
      <c r="G56" s="197"/>
      <c r="H56" s="185">
        <f>D56*E56*G56</f>
        <v>0</v>
      </c>
      <c r="I56" s="198"/>
      <c r="J56" s="187">
        <f>D56*E56*I56</f>
        <v>0</v>
      </c>
      <c r="K56" s="187">
        <f t="shared" ref="K56:K57" si="6">H56+J56</f>
        <v>0</v>
      </c>
      <c r="L56" s="209"/>
      <c r="AL56" s="154" t="s">
        <v>174</v>
      </c>
      <c r="AM56" s="154">
        <v>3</v>
      </c>
      <c r="AO56" s="154">
        <v>2</v>
      </c>
    </row>
    <row r="57" spans="1:41" ht="14.1" customHeight="1">
      <c r="A57" s="181" t="s">
        <v>64</v>
      </c>
      <c r="B57" s="171" t="s">
        <v>62</v>
      </c>
      <c r="C57" s="202"/>
      <c r="D57" s="203">
        <f>SUM(H48:H53)</f>
        <v>247400</v>
      </c>
      <c r="E57" s="204">
        <v>0.42309999999999998</v>
      </c>
      <c r="F57" s="196" t="s">
        <v>127</v>
      </c>
      <c r="G57" s="197">
        <v>1</v>
      </c>
      <c r="H57" s="185">
        <f>D57*E57*G57</f>
        <v>104674.93999999999</v>
      </c>
      <c r="I57" s="198">
        <v>1</v>
      </c>
      <c r="J57" s="187">
        <f>D57*E57*I57</f>
        <v>104674.93999999999</v>
      </c>
      <c r="K57" s="187">
        <f t="shared" si="6"/>
        <v>209349.87999999998</v>
      </c>
      <c r="L57" s="209"/>
      <c r="AL57" s="154"/>
      <c r="AM57" s="154"/>
      <c r="AN57" s="154"/>
    </row>
    <row r="58" spans="1:41" ht="14.1" customHeight="1">
      <c r="A58" s="140"/>
      <c r="B58" s="174" t="s">
        <v>27</v>
      </c>
      <c r="C58" s="205"/>
      <c r="D58" s="203"/>
      <c r="E58" s="206"/>
      <c r="F58" s="172"/>
      <c r="G58" s="184"/>
      <c r="H58" s="207">
        <f>SUM(H48:H57)</f>
        <v>352074.94</v>
      </c>
      <c r="I58" s="186"/>
      <c r="J58" s="208">
        <f>SUM(J48:J57)</f>
        <v>311574.94</v>
      </c>
      <c r="K58" s="208">
        <f>SUM(K48:K57)</f>
        <v>663649.88</v>
      </c>
      <c r="L58" s="231"/>
      <c r="M58" s="154"/>
      <c r="N58" s="154"/>
      <c r="O58" s="154"/>
      <c r="P58" s="154"/>
    </row>
    <row r="59" spans="1:41" ht="14.1" customHeight="1">
      <c r="A59" s="140"/>
      <c r="B59" s="174"/>
      <c r="C59" s="205"/>
      <c r="D59" s="209"/>
      <c r="E59" s="210"/>
      <c r="F59" s="172"/>
      <c r="G59" s="184"/>
      <c r="H59" s="207"/>
      <c r="I59" s="186"/>
      <c r="J59" s="208"/>
      <c r="K59" s="208"/>
      <c r="L59" s="231"/>
      <c r="M59" s="154"/>
      <c r="N59" s="154"/>
      <c r="O59" s="154"/>
      <c r="P59" s="154"/>
    </row>
    <row r="60" spans="1:41" ht="14.1" customHeight="1">
      <c r="A60" s="174" t="s">
        <v>28</v>
      </c>
      <c r="B60" s="174" t="s">
        <v>98</v>
      </c>
      <c r="C60" s="205"/>
      <c r="D60" s="211" t="s">
        <v>14</v>
      </c>
      <c r="E60" s="176" t="s">
        <v>15</v>
      </c>
      <c r="F60" s="172"/>
      <c r="G60" s="184"/>
      <c r="H60" s="185"/>
      <c r="I60" s="186"/>
      <c r="J60" s="187"/>
      <c r="K60" s="187"/>
      <c r="L60" s="209"/>
      <c r="M60" s="154"/>
      <c r="N60" s="154"/>
      <c r="O60" s="154"/>
      <c r="P60" s="154"/>
    </row>
    <row r="61" spans="1:41" ht="14.1" customHeight="1">
      <c r="A61" s="205" t="s">
        <v>19</v>
      </c>
      <c r="B61" s="171" t="s">
        <v>97</v>
      </c>
      <c r="C61" s="205"/>
      <c r="D61" s="211"/>
      <c r="E61" s="176"/>
      <c r="F61" s="172"/>
      <c r="G61" s="184"/>
      <c r="H61" s="185"/>
      <c r="I61" s="186"/>
      <c r="J61" s="187"/>
      <c r="K61" s="187"/>
      <c r="L61" s="209"/>
      <c r="M61" s="154"/>
      <c r="N61" s="154"/>
      <c r="O61" s="154"/>
      <c r="P61" s="154"/>
    </row>
    <row r="62" spans="1:41" ht="14.1" customHeight="1">
      <c r="A62" s="205"/>
      <c r="B62" s="212" t="s">
        <v>49</v>
      </c>
      <c r="C62" s="213" t="s">
        <v>107</v>
      </c>
      <c r="D62" s="214">
        <v>300</v>
      </c>
      <c r="E62" s="215">
        <v>1</v>
      </c>
      <c r="F62" s="216" t="s">
        <v>73</v>
      </c>
      <c r="G62" s="217">
        <v>2</v>
      </c>
      <c r="H62" s="185"/>
      <c r="I62" s="186"/>
      <c r="J62" s="187"/>
      <c r="K62" s="187"/>
      <c r="L62" s="298"/>
      <c r="M62" s="586" t="s">
        <v>201</v>
      </c>
      <c r="N62" s="587"/>
      <c r="O62" s="292"/>
      <c r="P62" s="586" t="s">
        <v>203</v>
      </c>
      <c r="Q62" s="587"/>
    </row>
    <row r="63" spans="1:41" ht="52.5" customHeight="1">
      <c r="A63" s="205"/>
      <c r="B63" s="588" t="s">
        <v>187</v>
      </c>
      <c r="C63" s="589"/>
      <c r="D63" s="209"/>
      <c r="E63" s="210"/>
      <c r="F63" s="172"/>
      <c r="G63" s="184"/>
      <c r="H63" s="185"/>
      <c r="I63" s="186"/>
      <c r="J63" s="187"/>
      <c r="K63" s="187"/>
      <c r="L63" s="209"/>
      <c r="M63" s="218" t="s">
        <v>202</v>
      </c>
      <c r="N63" s="218" t="s">
        <v>198</v>
      </c>
      <c r="O63" s="293"/>
      <c r="P63" s="218" t="s">
        <v>202</v>
      </c>
      <c r="Q63" s="218" t="s">
        <v>198</v>
      </c>
    </row>
    <row r="64" spans="1:41" ht="14.1" customHeight="1">
      <c r="A64" s="205"/>
      <c r="B64" s="219" t="s">
        <v>20</v>
      </c>
      <c r="C64" s="220" t="s">
        <v>200</v>
      </c>
      <c r="D64" s="221">
        <v>1500</v>
      </c>
      <c r="E64" s="222">
        <v>1</v>
      </c>
      <c r="F64" s="196" t="s">
        <v>73</v>
      </c>
      <c r="G64" s="229">
        <v>4</v>
      </c>
      <c r="H64" s="185">
        <f>D64*E64*G64</f>
        <v>6000</v>
      </c>
      <c r="I64" s="230"/>
      <c r="J64" s="187">
        <f>D64*E64*I64</f>
        <v>0</v>
      </c>
      <c r="K64" s="187">
        <f>H64+J64</f>
        <v>6000</v>
      </c>
      <c r="L64" s="209"/>
      <c r="M64" s="223"/>
      <c r="N64" s="223"/>
      <c r="O64" s="294"/>
      <c r="P64" s="223"/>
      <c r="Q64" s="223"/>
    </row>
    <row r="65" spans="1:17" ht="14.1" customHeight="1">
      <c r="A65" s="205"/>
      <c r="B65" s="219" t="s">
        <v>22</v>
      </c>
      <c r="C65" s="220" t="s">
        <v>204</v>
      </c>
      <c r="D65" s="221">
        <v>500</v>
      </c>
      <c r="E65" s="222">
        <v>1</v>
      </c>
      <c r="F65" s="196" t="s">
        <v>199</v>
      </c>
      <c r="G65" s="301">
        <f>M65*N65</f>
        <v>16</v>
      </c>
      <c r="H65" s="185">
        <f>D65*E65*G65</f>
        <v>8000</v>
      </c>
      <c r="I65" s="186">
        <f>P65*Q65</f>
        <v>0</v>
      </c>
      <c r="J65" s="187">
        <f>D65*E65*I65</f>
        <v>0</v>
      </c>
      <c r="K65" s="187">
        <f>H65+J65</f>
        <v>8000</v>
      </c>
      <c r="L65" s="209"/>
      <c r="M65" s="221">
        <v>4</v>
      </c>
      <c r="N65" s="221">
        <v>4</v>
      </c>
      <c r="O65" s="293"/>
      <c r="P65" s="221"/>
      <c r="Q65" s="221"/>
    </row>
    <row r="66" spans="1:17" ht="14.1" customHeight="1">
      <c r="A66" s="205"/>
      <c r="B66" s="219" t="s">
        <v>23</v>
      </c>
      <c r="C66" s="220" t="s">
        <v>205</v>
      </c>
      <c r="D66" s="224">
        <v>120</v>
      </c>
      <c r="E66" s="225">
        <v>1</v>
      </c>
      <c r="F66" s="196" t="s">
        <v>75</v>
      </c>
      <c r="G66" s="301">
        <f>M66*N66</f>
        <v>20</v>
      </c>
      <c r="H66" s="185">
        <f>D66*E66*G66</f>
        <v>2400</v>
      </c>
      <c r="I66" s="186">
        <f t="shared" ref="I66:I67" si="7">P66*Q66</f>
        <v>0</v>
      </c>
      <c r="J66" s="187">
        <f>D66*E66*I66</f>
        <v>0</v>
      </c>
      <c r="K66" s="187">
        <f>H66+J66</f>
        <v>2400</v>
      </c>
      <c r="L66" s="209"/>
      <c r="M66" s="221">
        <v>4</v>
      </c>
      <c r="N66" s="221">
        <v>5</v>
      </c>
      <c r="O66" s="293"/>
      <c r="P66" s="221"/>
      <c r="Q66" s="221"/>
    </row>
    <row r="67" spans="1:17" ht="20.25" customHeight="1">
      <c r="A67" s="205"/>
      <c r="B67" s="219" t="s">
        <v>24</v>
      </c>
      <c r="C67" s="220" t="s">
        <v>206</v>
      </c>
      <c r="D67" s="221">
        <v>25</v>
      </c>
      <c r="E67" s="222">
        <v>1</v>
      </c>
      <c r="F67" s="226" t="s">
        <v>76</v>
      </c>
      <c r="G67" s="301">
        <f>M67*N67</f>
        <v>16</v>
      </c>
      <c r="H67" s="185">
        <f>D67*E67*G67</f>
        <v>400</v>
      </c>
      <c r="I67" s="186">
        <f t="shared" si="7"/>
        <v>0</v>
      </c>
      <c r="J67" s="187">
        <f>D67*E67*I67</f>
        <v>0</v>
      </c>
      <c r="K67" s="187">
        <f>H67+J67</f>
        <v>400</v>
      </c>
      <c r="L67" s="209"/>
      <c r="M67" s="221">
        <v>4</v>
      </c>
      <c r="N67" s="221">
        <v>4</v>
      </c>
      <c r="O67" s="293"/>
      <c r="P67" s="221"/>
      <c r="Q67" s="221"/>
    </row>
    <row r="68" spans="1:17" ht="57" customHeight="1">
      <c r="A68" s="205"/>
      <c r="B68" s="588" t="s">
        <v>188</v>
      </c>
      <c r="C68" s="589"/>
      <c r="D68" s="209"/>
      <c r="E68" s="210"/>
      <c r="F68" s="172"/>
      <c r="G68" s="184"/>
      <c r="H68" s="185"/>
      <c r="I68" s="186"/>
      <c r="J68" s="187"/>
      <c r="K68" s="187"/>
      <c r="L68" s="209"/>
      <c r="M68" s="218" t="s">
        <v>202</v>
      </c>
      <c r="N68" s="218" t="s">
        <v>198</v>
      </c>
      <c r="O68" s="293"/>
      <c r="P68" s="218" t="s">
        <v>202</v>
      </c>
      <c r="Q68" s="218" t="s">
        <v>198</v>
      </c>
    </row>
    <row r="69" spans="1:17" ht="14.1" customHeight="1">
      <c r="A69" s="205"/>
      <c r="B69" s="219" t="s">
        <v>20</v>
      </c>
      <c r="C69" s="220" t="s">
        <v>142</v>
      </c>
      <c r="D69" s="221">
        <v>1800</v>
      </c>
      <c r="E69" s="222">
        <v>0.5</v>
      </c>
      <c r="F69" s="196" t="s">
        <v>73</v>
      </c>
      <c r="G69" s="229">
        <v>3</v>
      </c>
      <c r="H69" s="185">
        <f>D69*E69*G69</f>
        <v>2700</v>
      </c>
      <c r="I69" s="230"/>
      <c r="J69" s="187">
        <f>D69*E69*I69</f>
        <v>0</v>
      </c>
      <c r="K69" s="187">
        <f>H69+J69</f>
        <v>2700</v>
      </c>
      <c r="L69" s="209"/>
      <c r="M69" s="223"/>
      <c r="N69" s="223"/>
      <c r="O69" s="294"/>
      <c r="P69" s="223"/>
      <c r="Q69" s="223"/>
    </row>
    <row r="70" spans="1:17" ht="14.1" customHeight="1">
      <c r="A70" s="205"/>
      <c r="B70" s="219" t="s">
        <v>22</v>
      </c>
      <c r="C70" s="220" t="s">
        <v>131</v>
      </c>
      <c r="D70" s="224">
        <f>550*5</f>
        <v>2750</v>
      </c>
      <c r="E70" s="222">
        <v>1</v>
      </c>
      <c r="F70" s="196" t="s">
        <v>74</v>
      </c>
      <c r="G70" s="301">
        <f>M70*N70</f>
        <v>16</v>
      </c>
      <c r="H70" s="185">
        <f>D70*E70*G70</f>
        <v>44000</v>
      </c>
      <c r="I70" s="186">
        <f>P70*Q70</f>
        <v>0</v>
      </c>
      <c r="J70" s="187">
        <f>D70*E70*I70</f>
        <v>0</v>
      </c>
      <c r="K70" s="187">
        <f>H70+J70</f>
        <v>44000</v>
      </c>
      <c r="L70" s="209"/>
      <c r="M70" s="221">
        <v>4</v>
      </c>
      <c r="N70" s="221">
        <v>4</v>
      </c>
      <c r="O70" s="293"/>
      <c r="P70" s="218"/>
      <c r="Q70" s="218"/>
    </row>
    <row r="71" spans="1:17" ht="14.1" customHeight="1">
      <c r="A71" s="205"/>
      <c r="B71" s="219" t="s">
        <v>23</v>
      </c>
      <c r="C71" s="220" t="s">
        <v>132</v>
      </c>
      <c r="D71" s="221">
        <f>125*6</f>
        <v>750</v>
      </c>
      <c r="E71" s="222">
        <v>1</v>
      </c>
      <c r="F71" s="196" t="s">
        <v>75</v>
      </c>
      <c r="G71" s="301">
        <f>M71*N71</f>
        <v>20</v>
      </c>
      <c r="H71" s="185">
        <f>D71*E71*G71</f>
        <v>15000</v>
      </c>
      <c r="I71" s="186">
        <f t="shared" ref="I71:I72" si="8">P71*Q71</f>
        <v>0</v>
      </c>
      <c r="J71" s="187">
        <f>D71*E71*I71</f>
        <v>0</v>
      </c>
      <c r="K71" s="187">
        <f>H71+J71</f>
        <v>15000</v>
      </c>
      <c r="L71" s="209"/>
      <c r="M71" s="221">
        <v>4</v>
      </c>
      <c r="N71" s="221">
        <v>5</v>
      </c>
      <c r="O71" s="293"/>
      <c r="P71" s="218"/>
      <c r="Q71" s="218"/>
    </row>
    <row r="72" spans="1:17" ht="21.75" customHeight="1">
      <c r="A72" s="205"/>
      <c r="B72" s="219" t="s">
        <v>133</v>
      </c>
      <c r="C72" s="220" t="s">
        <v>134</v>
      </c>
      <c r="D72" s="221">
        <v>200</v>
      </c>
      <c r="E72" s="222">
        <v>1</v>
      </c>
      <c r="F72" s="226" t="s">
        <v>76</v>
      </c>
      <c r="G72" s="301">
        <f>M72*N72</f>
        <v>16</v>
      </c>
      <c r="H72" s="185">
        <f>D72*E72*G72</f>
        <v>3200</v>
      </c>
      <c r="I72" s="186">
        <f t="shared" si="8"/>
        <v>0</v>
      </c>
      <c r="J72" s="187">
        <f>D72*E72*I72</f>
        <v>0</v>
      </c>
      <c r="K72" s="187">
        <f>H72+J72</f>
        <v>3200</v>
      </c>
      <c r="L72" s="209"/>
      <c r="M72" s="221">
        <v>4</v>
      </c>
      <c r="N72" s="221">
        <v>4</v>
      </c>
      <c r="O72" s="293"/>
      <c r="P72" s="218"/>
      <c r="Q72" s="218"/>
    </row>
    <row r="73" spans="1:17" ht="39" customHeight="1">
      <c r="A73" s="205"/>
      <c r="B73" s="588" t="s">
        <v>161</v>
      </c>
      <c r="C73" s="589"/>
      <c r="D73" s="209"/>
      <c r="E73" s="210"/>
      <c r="F73" s="172"/>
      <c r="G73" s="184"/>
      <c r="H73" s="185"/>
      <c r="I73" s="186"/>
      <c r="J73" s="187"/>
      <c r="K73" s="187"/>
      <c r="L73" s="209"/>
      <c r="M73" s="218" t="s">
        <v>202</v>
      </c>
      <c r="N73" s="218" t="s">
        <v>198</v>
      </c>
      <c r="O73" s="293"/>
      <c r="P73" s="218" t="s">
        <v>202</v>
      </c>
      <c r="Q73" s="218" t="s">
        <v>198</v>
      </c>
    </row>
    <row r="74" spans="1:17" ht="14.1" customHeight="1">
      <c r="A74" s="205"/>
      <c r="B74" s="219" t="s">
        <v>20</v>
      </c>
      <c r="C74" s="220"/>
      <c r="D74" s="221"/>
      <c r="E74" s="222"/>
      <c r="F74" s="196" t="s">
        <v>73</v>
      </c>
      <c r="G74" s="229"/>
      <c r="H74" s="185">
        <f>D74*E74*G74</f>
        <v>0</v>
      </c>
      <c r="I74" s="230"/>
      <c r="J74" s="187">
        <f>D74*E74*I74</f>
        <v>0</v>
      </c>
      <c r="K74" s="187">
        <f>H74+J74</f>
        <v>0</v>
      </c>
      <c r="L74" s="209"/>
      <c r="M74" s="223"/>
      <c r="N74" s="223"/>
      <c r="O74" s="294"/>
      <c r="P74" s="223"/>
      <c r="Q74" s="223"/>
    </row>
    <row r="75" spans="1:17" ht="14.1" customHeight="1">
      <c r="A75" s="205"/>
      <c r="B75" s="219" t="s">
        <v>22</v>
      </c>
      <c r="C75" s="220"/>
      <c r="D75" s="221"/>
      <c r="E75" s="222"/>
      <c r="F75" s="196" t="s">
        <v>74</v>
      </c>
      <c r="G75" s="301">
        <f>M75*N75</f>
        <v>0</v>
      </c>
      <c r="H75" s="185">
        <f>D75*E75*G75</f>
        <v>0</v>
      </c>
      <c r="I75" s="186">
        <f>P75*Q75</f>
        <v>0</v>
      </c>
      <c r="J75" s="187">
        <f>D75*E75*I75</f>
        <v>0</v>
      </c>
      <c r="K75" s="187">
        <f>H75+J75</f>
        <v>0</v>
      </c>
      <c r="L75" s="209"/>
      <c r="M75" s="302"/>
      <c r="N75" s="302"/>
      <c r="O75" s="293"/>
      <c r="P75" s="302"/>
      <c r="Q75" s="302"/>
    </row>
    <row r="76" spans="1:17" ht="14.1" customHeight="1">
      <c r="A76" s="205"/>
      <c r="B76" s="219" t="s">
        <v>23</v>
      </c>
      <c r="C76" s="220"/>
      <c r="D76" s="224"/>
      <c r="E76" s="225"/>
      <c r="F76" s="196" t="s">
        <v>75</v>
      </c>
      <c r="G76" s="301">
        <f>M76*N76</f>
        <v>0</v>
      </c>
      <c r="H76" s="185">
        <f>D76*E76*G76</f>
        <v>0</v>
      </c>
      <c r="I76" s="186">
        <f t="shared" ref="I76:I77" si="9">P76*Q76</f>
        <v>0</v>
      </c>
      <c r="J76" s="187">
        <f>D76*E76*I76</f>
        <v>0</v>
      </c>
      <c r="K76" s="187">
        <f>H76+J76</f>
        <v>0</v>
      </c>
      <c r="L76" s="209"/>
      <c r="M76" s="302"/>
      <c r="N76" s="302"/>
      <c r="O76" s="293"/>
      <c r="P76" s="302"/>
      <c r="Q76" s="302"/>
    </row>
    <row r="77" spans="1:17" ht="21.75" customHeight="1">
      <c r="A77" s="205"/>
      <c r="B77" s="219" t="s">
        <v>24</v>
      </c>
      <c r="C77" s="220"/>
      <c r="D77" s="221"/>
      <c r="E77" s="222"/>
      <c r="F77" s="226" t="s">
        <v>76</v>
      </c>
      <c r="G77" s="301">
        <f>M77*N77</f>
        <v>0</v>
      </c>
      <c r="H77" s="185">
        <f>D77*E77*G77</f>
        <v>0</v>
      </c>
      <c r="I77" s="186">
        <f t="shared" si="9"/>
        <v>0</v>
      </c>
      <c r="J77" s="187">
        <f>D77*E77*I77</f>
        <v>0</v>
      </c>
      <c r="K77" s="187">
        <f>H77+J77</f>
        <v>0</v>
      </c>
      <c r="L77" s="209"/>
      <c r="M77" s="302"/>
      <c r="N77" s="302"/>
      <c r="O77" s="293"/>
      <c r="P77" s="302"/>
      <c r="Q77" s="302"/>
    </row>
    <row r="78" spans="1:17" ht="37.5" customHeight="1">
      <c r="A78" s="205"/>
      <c r="B78" s="588" t="s">
        <v>161</v>
      </c>
      <c r="C78" s="589"/>
      <c r="D78" s="209"/>
      <c r="E78" s="210"/>
      <c r="F78" s="172"/>
      <c r="G78" s="184"/>
      <c r="H78" s="185"/>
      <c r="I78" s="186"/>
      <c r="J78" s="187"/>
      <c r="K78" s="187"/>
      <c r="L78" s="209"/>
      <c r="M78" s="218" t="s">
        <v>202</v>
      </c>
      <c r="N78" s="218" t="s">
        <v>198</v>
      </c>
      <c r="O78" s="293"/>
      <c r="P78" s="218" t="s">
        <v>202</v>
      </c>
      <c r="Q78" s="218" t="s">
        <v>198</v>
      </c>
    </row>
    <row r="79" spans="1:17" ht="14.1" customHeight="1">
      <c r="A79" s="205"/>
      <c r="B79" s="219" t="s">
        <v>20</v>
      </c>
      <c r="C79" s="220"/>
      <c r="D79" s="227"/>
      <c r="E79" s="228"/>
      <c r="F79" s="196" t="s">
        <v>73</v>
      </c>
      <c r="G79" s="229"/>
      <c r="H79" s="185">
        <f>D79*E79*G79</f>
        <v>0</v>
      </c>
      <c r="I79" s="230"/>
      <c r="J79" s="187">
        <f>D79*E79*I79</f>
        <v>0</v>
      </c>
      <c r="K79" s="187">
        <f>H79+J79</f>
        <v>0</v>
      </c>
      <c r="L79" s="209"/>
      <c r="M79" s="223"/>
      <c r="N79" s="223"/>
      <c r="O79" s="294"/>
      <c r="P79" s="223"/>
      <c r="Q79" s="223"/>
    </row>
    <row r="80" spans="1:17" ht="14.1" customHeight="1">
      <c r="A80" s="205"/>
      <c r="B80" s="219" t="s">
        <v>22</v>
      </c>
      <c r="C80" s="220"/>
      <c r="D80" s="227"/>
      <c r="E80" s="228"/>
      <c r="F80" s="196" t="s">
        <v>74</v>
      </c>
      <c r="G80" s="301">
        <f t="shared" ref="G80:G82" si="10">M80*N80</f>
        <v>0</v>
      </c>
      <c r="H80" s="185">
        <f>D80*E80*G80</f>
        <v>0</v>
      </c>
      <c r="I80" s="186">
        <f>P80*Q80</f>
        <v>0</v>
      </c>
      <c r="J80" s="187">
        <f>D80*E80*I80</f>
        <v>0</v>
      </c>
      <c r="K80" s="187">
        <f>H80+J80</f>
        <v>0</v>
      </c>
      <c r="L80" s="209"/>
      <c r="M80" s="218"/>
      <c r="N80" s="218"/>
      <c r="O80" s="293"/>
      <c r="P80" s="218"/>
      <c r="Q80" s="218"/>
    </row>
    <row r="81" spans="1:17" ht="14.1" customHeight="1">
      <c r="A81" s="205"/>
      <c r="B81" s="219" t="s">
        <v>23</v>
      </c>
      <c r="C81" s="220"/>
      <c r="D81" s="227"/>
      <c r="E81" s="228"/>
      <c r="F81" s="196" t="s">
        <v>75</v>
      </c>
      <c r="G81" s="301">
        <f t="shared" si="10"/>
        <v>0</v>
      </c>
      <c r="H81" s="185">
        <f>D81*E81*G81</f>
        <v>0</v>
      </c>
      <c r="I81" s="186">
        <f t="shared" ref="I81:I82" si="11">P81*Q81</f>
        <v>0</v>
      </c>
      <c r="J81" s="187">
        <f>D81*E81*I81</f>
        <v>0</v>
      </c>
      <c r="K81" s="187">
        <f>H81+J81</f>
        <v>0</v>
      </c>
      <c r="L81" s="209"/>
      <c r="M81" s="218"/>
      <c r="N81" s="218"/>
      <c r="O81" s="293"/>
      <c r="P81" s="218"/>
      <c r="Q81" s="218"/>
    </row>
    <row r="82" spans="1:17" ht="22.5" customHeight="1">
      <c r="A82" s="205"/>
      <c r="B82" s="219" t="s">
        <v>24</v>
      </c>
      <c r="C82" s="220"/>
      <c r="D82" s="227"/>
      <c r="E82" s="228"/>
      <c r="F82" s="226" t="s">
        <v>76</v>
      </c>
      <c r="G82" s="301">
        <f t="shared" si="10"/>
        <v>0</v>
      </c>
      <c r="H82" s="185">
        <f>D82*E82*G82</f>
        <v>0</v>
      </c>
      <c r="I82" s="186">
        <f t="shared" si="11"/>
        <v>0</v>
      </c>
      <c r="J82" s="187">
        <f>D82*E82*I82</f>
        <v>0</v>
      </c>
      <c r="K82" s="187">
        <f>H82+J82</f>
        <v>0</v>
      </c>
      <c r="L82" s="209"/>
      <c r="M82" s="218"/>
      <c r="N82" s="218"/>
      <c r="O82" s="293"/>
      <c r="P82" s="218"/>
      <c r="Q82" s="218"/>
    </row>
    <row r="83" spans="1:17" ht="22.5" customHeight="1">
      <c r="A83" s="205"/>
      <c r="B83" s="588" t="s">
        <v>161</v>
      </c>
      <c r="C83" s="589"/>
      <c r="D83" s="209"/>
      <c r="E83" s="210"/>
      <c r="F83" s="172"/>
      <c r="G83" s="184"/>
      <c r="H83" s="185"/>
      <c r="I83" s="186"/>
      <c r="J83" s="187"/>
      <c r="K83" s="187"/>
      <c r="L83" s="209"/>
      <c r="M83" s="218" t="s">
        <v>202</v>
      </c>
      <c r="N83" s="218" t="s">
        <v>198</v>
      </c>
      <c r="O83" s="293"/>
      <c r="P83" s="218" t="s">
        <v>202</v>
      </c>
      <c r="Q83" s="218" t="s">
        <v>198</v>
      </c>
    </row>
    <row r="84" spans="1:17" ht="22.5" customHeight="1">
      <c r="A84" s="205"/>
      <c r="B84" s="219" t="s">
        <v>20</v>
      </c>
      <c r="C84" s="220"/>
      <c r="D84" s="227"/>
      <c r="E84" s="228"/>
      <c r="F84" s="196" t="s">
        <v>73</v>
      </c>
      <c r="G84" s="229"/>
      <c r="H84" s="185">
        <f>D84*E84*G84</f>
        <v>0</v>
      </c>
      <c r="I84" s="230"/>
      <c r="J84" s="187">
        <f>D84*E84*I84</f>
        <v>0</v>
      </c>
      <c r="K84" s="187">
        <f>H84+J84</f>
        <v>0</v>
      </c>
      <c r="L84" s="209"/>
      <c r="M84" s="223"/>
      <c r="N84" s="223"/>
      <c r="O84" s="294"/>
      <c r="P84" s="223"/>
      <c r="Q84" s="223"/>
    </row>
    <row r="85" spans="1:17" ht="22.5" customHeight="1">
      <c r="A85" s="205"/>
      <c r="B85" s="219" t="s">
        <v>22</v>
      </c>
      <c r="C85" s="220"/>
      <c r="D85" s="227"/>
      <c r="E85" s="228"/>
      <c r="F85" s="196" t="s">
        <v>74</v>
      </c>
      <c r="G85" s="301">
        <f t="shared" ref="G85:G87" si="12">M85*N85</f>
        <v>0</v>
      </c>
      <c r="H85" s="185">
        <f>D85*E85*G85</f>
        <v>0</v>
      </c>
      <c r="I85" s="186">
        <f>P85*Q85</f>
        <v>0</v>
      </c>
      <c r="J85" s="187">
        <f>D85*E85*I85</f>
        <v>0</v>
      </c>
      <c r="K85" s="187">
        <f>H85+J85</f>
        <v>0</v>
      </c>
      <c r="L85" s="209"/>
      <c r="M85" s="218"/>
      <c r="N85" s="218"/>
      <c r="O85" s="293"/>
      <c r="P85" s="218"/>
      <c r="Q85" s="218"/>
    </row>
    <row r="86" spans="1:17" ht="22.5" customHeight="1">
      <c r="A86" s="205"/>
      <c r="B86" s="219" t="s">
        <v>23</v>
      </c>
      <c r="C86" s="220"/>
      <c r="D86" s="227"/>
      <c r="E86" s="228"/>
      <c r="F86" s="196" t="s">
        <v>75</v>
      </c>
      <c r="G86" s="301">
        <f t="shared" si="12"/>
        <v>0</v>
      </c>
      <c r="H86" s="185">
        <f>D86*E86*G86</f>
        <v>0</v>
      </c>
      <c r="I86" s="186">
        <f t="shared" ref="I86:I87" si="13">P86*Q86</f>
        <v>0</v>
      </c>
      <c r="J86" s="187">
        <f>D86*E86*I86</f>
        <v>0</v>
      </c>
      <c r="K86" s="187">
        <f>H86+J86</f>
        <v>0</v>
      </c>
      <c r="L86" s="209"/>
      <c r="M86" s="218"/>
      <c r="N86" s="218"/>
      <c r="O86" s="293"/>
      <c r="P86" s="218"/>
      <c r="Q86" s="218"/>
    </row>
    <row r="87" spans="1:17" ht="22.5" customHeight="1">
      <c r="A87" s="205"/>
      <c r="B87" s="219" t="s">
        <v>24</v>
      </c>
      <c r="C87" s="220"/>
      <c r="D87" s="227"/>
      <c r="E87" s="228"/>
      <c r="F87" s="226" t="s">
        <v>76</v>
      </c>
      <c r="G87" s="301">
        <f t="shared" si="12"/>
        <v>0</v>
      </c>
      <c r="H87" s="185">
        <f>D87*E87*G87</f>
        <v>0</v>
      </c>
      <c r="I87" s="186">
        <f t="shared" si="13"/>
        <v>0</v>
      </c>
      <c r="J87" s="187">
        <f>D87*E87*I87</f>
        <v>0</v>
      </c>
      <c r="K87" s="187">
        <f>H87+J87</f>
        <v>0</v>
      </c>
      <c r="L87" s="209"/>
      <c r="M87" s="218"/>
      <c r="N87" s="218"/>
      <c r="O87" s="293"/>
      <c r="P87" s="218"/>
      <c r="Q87" s="218"/>
    </row>
    <row r="88" spans="1:17" ht="22.5" customHeight="1">
      <c r="A88" s="205"/>
      <c r="B88" s="588" t="s">
        <v>161</v>
      </c>
      <c r="C88" s="589"/>
      <c r="D88" s="209"/>
      <c r="E88" s="210"/>
      <c r="F88" s="172"/>
      <c r="G88" s="184"/>
      <c r="H88" s="185"/>
      <c r="I88" s="186"/>
      <c r="J88" s="187"/>
      <c r="K88" s="187"/>
      <c r="L88" s="209"/>
      <c r="M88" s="218" t="s">
        <v>202</v>
      </c>
      <c r="N88" s="218" t="s">
        <v>198</v>
      </c>
      <c r="O88" s="293"/>
      <c r="P88" s="218" t="s">
        <v>202</v>
      </c>
      <c r="Q88" s="218" t="s">
        <v>198</v>
      </c>
    </row>
    <row r="89" spans="1:17" ht="22.5" customHeight="1">
      <c r="A89" s="205"/>
      <c r="B89" s="219" t="s">
        <v>20</v>
      </c>
      <c r="C89" s="220"/>
      <c r="D89" s="227"/>
      <c r="E89" s="228"/>
      <c r="F89" s="196" t="s">
        <v>73</v>
      </c>
      <c r="G89" s="229"/>
      <c r="H89" s="185">
        <f>D89*E89*G89</f>
        <v>0</v>
      </c>
      <c r="I89" s="230"/>
      <c r="J89" s="187">
        <f>D89*E89*I89</f>
        <v>0</v>
      </c>
      <c r="K89" s="187">
        <f>H89+J89</f>
        <v>0</v>
      </c>
      <c r="L89" s="209"/>
      <c r="M89" s="223"/>
      <c r="N89" s="223"/>
      <c r="O89" s="294"/>
      <c r="P89" s="223"/>
      <c r="Q89" s="223"/>
    </row>
    <row r="90" spans="1:17" ht="22.5" customHeight="1">
      <c r="A90" s="205"/>
      <c r="B90" s="219" t="s">
        <v>22</v>
      </c>
      <c r="C90" s="220"/>
      <c r="D90" s="227"/>
      <c r="E90" s="228"/>
      <c r="F90" s="196" t="s">
        <v>74</v>
      </c>
      <c r="G90" s="301">
        <f t="shared" ref="G90:G92" si="14">M90*N90</f>
        <v>0</v>
      </c>
      <c r="H90" s="185">
        <f>D90*E90*G90</f>
        <v>0</v>
      </c>
      <c r="I90" s="186">
        <f>P90*Q90</f>
        <v>0</v>
      </c>
      <c r="J90" s="187">
        <f>D90*E90*I90</f>
        <v>0</v>
      </c>
      <c r="K90" s="187">
        <f>H90+J90</f>
        <v>0</v>
      </c>
      <c r="L90" s="209"/>
      <c r="M90" s="218"/>
      <c r="N90" s="218"/>
      <c r="O90" s="293"/>
      <c r="P90" s="218"/>
      <c r="Q90" s="218"/>
    </row>
    <row r="91" spans="1:17" ht="22.5" customHeight="1">
      <c r="A91" s="205"/>
      <c r="B91" s="219" t="s">
        <v>23</v>
      </c>
      <c r="C91" s="220"/>
      <c r="D91" s="227"/>
      <c r="E91" s="228"/>
      <c r="F91" s="196" t="s">
        <v>75</v>
      </c>
      <c r="G91" s="301">
        <f t="shared" si="14"/>
        <v>0</v>
      </c>
      <c r="H91" s="185">
        <f>D91*E91*G91</f>
        <v>0</v>
      </c>
      <c r="I91" s="186">
        <f t="shared" ref="I91:I92" si="15">P91*Q91</f>
        <v>0</v>
      </c>
      <c r="J91" s="187">
        <f>D91*E91*I91</f>
        <v>0</v>
      </c>
      <c r="K91" s="187">
        <f>H91+J91</f>
        <v>0</v>
      </c>
      <c r="L91" s="209"/>
      <c r="M91" s="218"/>
      <c r="N91" s="218"/>
      <c r="O91" s="293"/>
      <c r="P91" s="218"/>
      <c r="Q91" s="218"/>
    </row>
    <row r="92" spans="1:17" ht="22.5" customHeight="1">
      <c r="A92" s="205"/>
      <c r="B92" s="219" t="s">
        <v>24</v>
      </c>
      <c r="C92" s="220"/>
      <c r="D92" s="227"/>
      <c r="E92" s="228"/>
      <c r="F92" s="226" t="s">
        <v>76</v>
      </c>
      <c r="G92" s="301">
        <f t="shared" si="14"/>
        <v>0</v>
      </c>
      <c r="H92" s="185">
        <f>D92*E92*G92</f>
        <v>0</v>
      </c>
      <c r="I92" s="186">
        <f t="shared" si="15"/>
        <v>0</v>
      </c>
      <c r="J92" s="187">
        <f>D92*E92*I92</f>
        <v>0</v>
      </c>
      <c r="K92" s="187">
        <f>H92+J92</f>
        <v>0</v>
      </c>
      <c r="L92" s="209"/>
      <c r="M92" s="218"/>
      <c r="N92" s="218"/>
      <c r="O92" s="293"/>
      <c r="P92" s="218"/>
      <c r="Q92" s="218"/>
    </row>
    <row r="93" spans="1:17" ht="32.25" customHeight="1">
      <c r="A93" s="205"/>
      <c r="B93" s="588" t="s">
        <v>161</v>
      </c>
      <c r="C93" s="589"/>
      <c r="D93" s="209"/>
      <c r="E93" s="210"/>
      <c r="F93" s="172"/>
      <c r="G93" s="184"/>
      <c r="H93" s="185"/>
      <c r="I93" s="186"/>
      <c r="J93" s="187"/>
      <c r="K93" s="187"/>
      <c r="L93" s="209"/>
      <c r="M93" s="218" t="s">
        <v>202</v>
      </c>
      <c r="N93" s="218" t="s">
        <v>198</v>
      </c>
      <c r="O93" s="293"/>
      <c r="P93" s="218" t="s">
        <v>202</v>
      </c>
      <c r="Q93" s="218" t="s">
        <v>198</v>
      </c>
    </row>
    <row r="94" spans="1:17" ht="22.5" customHeight="1">
      <c r="A94" s="205"/>
      <c r="B94" s="219" t="s">
        <v>20</v>
      </c>
      <c r="C94" s="220"/>
      <c r="D94" s="227"/>
      <c r="E94" s="228"/>
      <c r="F94" s="196" t="s">
        <v>73</v>
      </c>
      <c r="G94" s="229"/>
      <c r="H94" s="185">
        <f>D94*E94*G94</f>
        <v>0</v>
      </c>
      <c r="I94" s="230"/>
      <c r="J94" s="187">
        <f>D94*E94*I94</f>
        <v>0</v>
      </c>
      <c r="K94" s="187">
        <f>H94+J94</f>
        <v>0</v>
      </c>
      <c r="L94" s="209"/>
      <c r="M94" s="223"/>
      <c r="N94" s="223"/>
      <c r="O94" s="294"/>
      <c r="P94" s="223"/>
      <c r="Q94" s="223"/>
    </row>
    <row r="95" spans="1:17" ht="22.5" customHeight="1">
      <c r="A95" s="205"/>
      <c r="B95" s="219" t="s">
        <v>22</v>
      </c>
      <c r="C95" s="220"/>
      <c r="D95" s="227"/>
      <c r="E95" s="228"/>
      <c r="F95" s="196" t="s">
        <v>74</v>
      </c>
      <c r="G95" s="301">
        <f t="shared" ref="G95:G97" si="16">M95*N95</f>
        <v>0</v>
      </c>
      <c r="H95" s="185">
        <f>D95*E95*G95</f>
        <v>0</v>
      </c>
      <c r="I95" s="186">
        <f>P95*Q95</f>
        <v>0</v>
      </c>
      <c r="J95" s="187">
        <f>D95*E95*I95</f>
        <v>0</v>
      </c>
      <c r="K95" s="187">
        <f>H95+J95</f>
        <v>0</v>
      </c>
      <c r="L95" s="209"/>
      <c r="M95" s="218"/>
      <c r="N95" s="218"/>
      <c r="O95" s="293"/>
      <c r="P95" s="218"/>
      <c r="Q95" s="218"/>
    </row>
    <row r="96" spans="1:17" ht="22.5" customHeight="1">
      <c r="A96" s="205"/>
      <c r="B96" s="219" t="s">
        <v>23</v>
      </c>
      <c r="C96" s="220"/>
      <c r="D96" s="227"/>
      <c r="E96" s="228"/>
      <c r="F96" s="196" t="s">
        <v>75</v>
      </c>
      <c r="G96" s="301">
        <f t="shared" si="16"/>
        <v>0</v>
      </c>
      <c r="H96" s="185">
        <f>D96*E96*G96</f>
        <v>0</v>
      </c>
      <c r="I96" s="186">
        <f t="shared" ref="I96:I97" si="17">P96*Q96</f>
        <v>0</v>
      </c>
      <c r="J96" s="187">
        <f>D96*E96*I96</f>
        <v>0</v>
      </c>
      <c r="K96" s="187">
        <f>H96+J96</f>
        <v>0</v>
      </c>
      <c r="L96" s="209"/>
      <c r="M96" s="218"/>
      <c r="N96" s="218"/>
      <c r="O96" s="293"/>
      <c r="P96" s="218"/>
      <c r="Q96" s="218"/>
    </row>
    <row r="97" spans="1:17" ht="22.5" customHeight="1">
      <c r="A97" s="205"/>
      <c r="B97" s="219" t="s">
        <v>24</v>
      </c>
      <c r="C97" s="220"/>
      <c r="D97" s="227"/>
      <c r="E97" s="228"/>
      <c r="F97" s="226" t="s">
        <v>76</v>
      </c>
      <c r="G97" s="301">
        <f t="shared" si="16"/>
        <v>0</v>
      </c>
      <c r="H97" s="185">
        <f>D97*E97*G97</f>
        <v>0</v>
      </c>
      <c r="I97" s="186">
        <f t="shared" si="17"/>
        <v>0</v>
      </c>
      <c r="J97" s="187">
        <f>D97*E97*I97</f>
        <v>0</v>
      </c>
      <c r="K97" s="187">
        <f>H97+J97</f>
        <v>0</v>
      </c>
      <c r="L97" s="209"/>
      <c r="M97" s="218"/>
      <c r="N97" s="218"/>
      <c r="O97" s="293"/>
      <c r="P97" s="218"/>
      <c r="Q97" s="218"/>
    </row>
    <row r="98" spans="1:17" ht="33" customHeight="1" outlineLevel="1">
      <c r="A98" s="205"/>
      <c r="B98" s="588" t="s">
        <v>161</v>
      </c>
      <c r="C98" s="589"/>
      <c r="D98" s="209"/>
      <c r="E98" s="210"/>
      <c r="F98" s="172"/>
      <c r="G98" s="184"/>
      <c r="H98" s="185"/>
      <c r="I98" s="186"/>
      <c r="J98" s="187"/>
      <c r="K98" s="187"/>
      <c r="L98" s="209"/>
      <c r="M98" s="218" t="s">
        <v>202</v>
      </c>
      <c r="N98" s="218" t="s">
        <v>198</v>
      </c>
      <c r="O98" s="293"/>
      <c r="P98" s="218" t="s">
        <v>202</v>
      </c>
      <c r="Q98" s="218" t="s">
        <v>198</v>
      </c>
    </row>
    <row r="99" spans="1:17" ht="22.5" customHeight="1" outlineLevel="1">
      <c r="A99" s="205"/>
      <c r="B99" s="219" t="s">
        <v>20</v>
      </c>
      <c r="C99" s="220"/>
      <c r="D99" s="227"/>
      <c r="E99" s="228"/>
      <c r="F99" s="196" t="s">
        <v>73</v>
      </c>
      <c r="G99" s="229"/>
      <c r="H99" s="185">
        <f>D99*E99*G99</f>
        <v>0</v>
      </c>
      <c r="I99" s="230"/>
      <c r="J99" s="187">
        <f>D99*E99*I99</f>
        <v>0</v>
      </c>
      <c r="K99" s="187">
        <f>H99+J99</f>
        <v>0</v>
      </c>
      <c r="L99" s="209"/>
      <c r="M99" s="223"/>
      <c r="N99" s="223"/>
      <c r="O99" s="294"/>
      <c r="P99" s="223"/>
      <c r="Q99" s="223"/>
    </row>
    <row r="100" spans="1:17" ht="22.5" customHeight="1" outlineLevel="1">
      <c r="A100" s="205"/>
      <c r="B100" s="219" t="s">
        <v>22</v>
      </c>
      <c r="C100" s="220"/>
      <c r="D100" s="227"/>
      <c r="E100" s="228"/>
      <c r="F100" s="196" t="s">
        <v>74</v>
      </c>
      <c r="G100" s="301">
        <f t="shared" ref="G100:G102" si="18">M100*N100</f>
        <v>0</v>
      </c>
      <c r="H100" s="185">
        <f>D100*E100*G100</f>
        <v>0</v>
      </c>
      <c r="I100" s="186">
        <f>P100*Q100</f>
        <v>0</v>
      </c>
      <c r="J100" s="187">
        <f>D100*E100*I100</f>
        <v>0</v>
      </c>
      <c r="K100" s="187">
        <f>H100+J100</f>
        <v>0</v>
      </c>
      <c r="L100" s="209"/>
      <c r="M100" s="218"/>
      <c r="N100" s="218"/>
      <c r="O100" s="293"/>
      <c r="P100" s="218"/>
      <c r="Q100" s="218"/>
    </row>
    <row r="101" spans="1:17" ht="22.5" customHeight="1" outlineLevel="1">
      <c r="A101" s="205"/>
      <c r="B101" s="219" t="s">
        <v>23</v>
      </c>
      <c r="C101" s="220"/>
      <c r="D101" s="227"/>
      <c r="E101" s="228"/>
      <c r="F101" s="196" t="s">
        <v>75</v>
      </c>
      <c r="G101" s="301">
        <f t="shared" si="18"/>
        <v>0</v>
      </c>
      <c r="H101" s="185">
        <f>D101*E101*G101</f>
        <v>0</v>
      </c>
      <c r="I101" s="186">
        <f t="shared" ref="I101:I102" si="19">P101*Q101</f>
        <v>0</v>
      </c>
      <c r="J101" s="187">
        <f>D101*E101*I101</f>
        <v>0</v>
      </c>
      <c r="K101" s="187">
        <f>H101+J101</f>
        <v>0</v>
      </c>
      <c r="L101" s="209"/>
      <c r="M101" s="218"/>
      <c r="N101" s="218"/>
      <c r="O101" s="293"/>
      <c r="P101" s="218"/>
      <c r="Q101" s="218"/>
    </row>
    <row r="102" spans="1:17" ht="22.5" customHeight="1" outlineLevel="1">
      <c r="A102" s="205"/>
      <c r="B102" s="219" t="s">
        <v>24</v>
      </c>
      <c r="C102" s="220"/>
      <c r="D102" s="227"/>
      <c r="E102" s="228"/>
      <c r="F102" s="226" t="s">
        <v>76</v>
      </c>
      <c r="G102" s="301">
        <f t="shared" si="18"/>
        <v>0</v>
      </c>
      <c r="H102" s="185">
        <f>D102*E102*G102</f>
        <v>0</v>
      </c>
      <c r="I102" s="186">
        <f t="shared" si="19"/>
        <v>0</v>
      </c>
      <c r="J102" s="187">
        <f>D102*E102*I102</f>
        <v>0</v>
      </c>
      <c r="K102" s="187">
        <f>H102+J102</f>
        <v>0</v>
      </c>
      <c r="L102" s="209"/>
      <c r="M102" s="218"/>
      <c r="N102" s="218"/>
      <c r="O102" s="293"/>
      <c r="P102" s="218"/>
      <c r="Q102" s="218"/>
    </row>
    <row r="103" spans="1:17" ht="22.5" customHeight="1" outlineLevel="2">
      <c r="A103" s="205"/>
      <c r="B103" s="588" t="s">
        <v>161</v>
      </c>
      <c r="C103" s="589"/>
      <c r="D103" s="209"/>
      <c r="E103" s="210"/>
      <c r="F103" s="172"/>
      <c r="G103" s="184"/>
      <c r="H103" s="185"/>
      <c r="I103" s="186"/>
      <c r="J103" s="187"/>
      <c r="K103" s="187"/>
      <c r="L103" s="209"/>
      <c r="M103" s="218" t="s">
        <v>202</v>
      </c>
      <c r="N103" s="218" t="s">
        <v>198</v>
      </c>
      <c r="O103" s="293"/>
      <c r="P103" s="218" t="s">
        <v>202</v>
      </c>
      <c r="Q103" s="218" t="s">
        <v>198</v>
      </c>
    </row>
    <row r="104" spans="1:17" ht="22.5" customHeight="1" outlineLevel="2">
      <c r="A104" s="205"/>
      <c r="B104" s="219" t="s">
        <v>20</v>
      </c>
      <c r="C104" s="220"/>
      <c r="D104" s="227"/>
      <c r="E104" s="228"/>
      <c r="F104" s="196" t="s">
        <v>73</v>
      </c>
      <c r="G104" s="229"/>
      <c r="H104" s="185">
        <f>D104*E104*G104</f>
        <v>0</v>
      </c>
      <c r="I104" s="230"/>
      <c r="J104" s="187">
        <f>D104*E104*I104</f>
        <v>0</v>
      </c>
      <c r="K104" s="187">
        <f>H104+J104</f>
        <v>0</v>
      </c>
      <c r="L104" s="209"/>
      <c r="M104" s="223"/>
      <c r="N104" s="223"/>
      <c r="O104" s="294"/>
      <c r="P104" s="223"/>
      <c r="Q104" s="223"/>
    </row>
    <row r="105" spans="1:17" ht="22.5" customHeight="1" outlineLevel="2">
      <c r="A105" s="205"/>
      <c r="B105" s="219" t="s">
        <v>22</v>
      </c>
      <c r="C105" s="220"/>
      <c r="D105" s="227"/>
      <c r="E105" s="228"/>
      <c r="F105" s="196" t="s">
        <v>74</v>
      </c>
      <c r="G105" s="301">
        <f t="shared" ref="G105:G107" si="20">M105*N105</f>
        <v>0</v>
      </c>
      <c r="H105" s="185">
        <f>D105*E105*G105</f>
        <v>0</v>
      </c>
      <c r="I105" s="186">
        <f>P105*Q105</f>
        <v>0</v>
      </c>
      <c r="J105" s="187">
        <f>D105*E105*I105</f>
        <v>0</v>
      </c>
      <c r="K105" s="187">
        <f>H105+J105</f>
        <v>0</v>
      </c>
      <c r="L105" s="209"/>
      <c r="M105" s="218"/>
      <c r="N105" s="218"/>
      <c r="O105" s="293"/>
      <c r="P105" s="218"/>
      <c r="Q105" s="218"/>
    </row>
    <row r="106" spans="1:17" ht="22.5" customHeight="1" outlineLevel="2">
      <c r="A106" s="205"/>
      <c r="B106" s="219" t="s">
        <v>23</v>
      </c>
      <c r="C106" s="220"/>
      <c r="D106" s="227"/>
      <c r="E106" s="228"/>
      <c r="F106" s="196" t="s">
        <v>75</v>
      </c>
      <c r="G106" s="301">
        <f t="shared" si="20"/>
        <v>0</v>
      </c>
      <c r="H106" s="185">
        <f>D106*E106*G106</f>
        <v>0</v>
      </c>
      <c r="I106" s="186">
        <f t="shared" ref="I106:I107" si="21">P106*Q106</f>
        <v>0</v>
      </c>
      <c r="J106" s="187">
        <f>D106*E106*I106</f>
        <v>0</v>
      </c>
      <c r="K106" s="187">
        <f>H106+J106</f>
        <v>0</v>
      </c>
      <c r="L106" s="209"/>
      <c r="M106" s="218"/>
      <c r="N106" s="218"/>
      <c r="O106" s="293"/>
      <c r="P106" s="218"/>
      <c r="Q106" s="218"/>
    </row>
    <row r="107" spans="1:17" ht="22.5" customHeight="1" outlineLevel="2">
      <c r="A107" s="205"/>
      <c r="B107" s="219" t="s">
        <v>24</v>
      </c>
      <c r="C107" s="220"/>
      <c r="D107" s="227"/>
      <c r="E107" s="228"/>
      <c r="F107" s="226" t="s">
        <v>76</v>
      </c>
      <c r="G107" s="301">
        <f t="shared" si="20"/>
        <v>0</v>
      </c>
      <c r="H107" s="185">
        <f>D107*E107*G107</f>
        <v>0</v>
      </c>
      <c r="I107" s="186">
        <f t="shared" si="21"/>
        <v>0</v>
      </c>
      <c r="J107" s="187">
        <f>D107*E107*I107</f>
        <v>0</v>
      </c>
      <c r="K107" s="187">
        <f>H107+J107</f>
        <v>0</v>
      </c>
      <c r="L107" s="209"/>
      <c r="M107" s="218"/>
      <c r="N107" s="218"/>
      <c r="O107" s="293"/>
      <c r="P107" s="218"/>
      <c r="Q107" s="218"/>
    </row>
    <row r="108" spans="1:17" ht="22.5" customHeight="1" outlineLevel="2">
      <c r="A108" s="205"/>
      <c r="B108" s="588" t="s">
        <v>161</v>
      </c>
      <c r="C108" s="589"/>
      <c r="D108" s="209"/>
      <c r="E108" s="210"/>
      <c r="F108" s="172"/>
      <c r="G108" s="184"/>
      <c r="H108" s="185"/>
      <c r="I108" s="186"/>
      <c r="J108" s="187"/>
      <c r="K108" s="187"/>
      <c r="L108" s="209"/>
      <c r="M108" s="218" t="s">
        <v>202</v>
      </c>
      <c r="N108" s="218" t="s">
        <v>198</v>
      </c>
      <c r="O108" s="293"/>
      <c r="P108" s="218" t="s">
        <v>202</v>
      </c>
      <c r="Q108" s="218" t="s">
        <v>198</v>
      </c>
    </row>
    <row r="109" spans="1:17" ht="22.5" customHeight="1" outlineLevel="2">
      <c r="A109" s="205"/>
      <c r="B109" s="219" t="s">
        <v>20</v>
      </c>
      <c r="C109" s="220"/>
      <c r="D109" s="227"/>
      <c r="E109" s="228"/>
      <c r="F109" s="196" t="s">
        <v>73</v>
      </c>
      <c r="G109" s="229"/>
      <c r="H109" s="185">
        <f>D109*E109*G109</f>
        <v>0</v>
      </c>
      <c r="I109" s="230"/>
      <c r="J109" s="187">
        <f>D109*E109*I109</f>
        <v>0</v>
      </c>
      <c r="K109" s="187">
        <f>H109+J109</f>
        <v>0</v>
      </c>
      <c r="L109" s="209"/>
      <c r="M109" s="223"/>
      <c r="N109" s="223"/>
      <c r="O109" s="294"/>
      <c r="P109" s="223"/>
      <c r="Q109" s="223"/>
    </row>
    <row r="110" spans="1:17" ht="22.5" customHeight="1" outlineLevel="2">
      <c r="A110" s="205"/>
      <c r="B110" s="219" t="s">
        <v>22</v>
      </c>
      <c r="C110" s="220"/>
      <c r="D110" s="227"/>
      <c r="E110" s="228"/>
      <c r="F110" s="196" t="s">
        <v>74</v>
      </c>
      <c r="G110" s="301">
        <f t="shared" ref="G110:G112" si="22">M110*N110</f>
        <v>0</v>
      </c>
      <c r="H110" s="185">
        <f>D110*E110*G110</f>
        <v>0</v>
      </c>
      <c r="I110" s="186">
        <f>P110*Q110</f>
        <v>0</v>
      </c>
      <c r="J110" s="187">
        <f>D110*E110*I110</f>
        <v>0</v>
      </c>
      <c r="K110" s="187">
        <f>H110+J110</f>
        <v>0</v>
      </c>
      <c r="L110" s="209"/>
      <c r="M110" s="218"/>
      <c r="N110" s="218"/>
      <c r="O110" s="293"/>
      <c r="P110" s="218"/>
      <c r="Q110" s="218"/>
    </row>
    <row r="111" spans="1:17" ht="22.5" customHeight="1" outlineLevel="2">
      <c r="A111" s="205"/>
      <c r="B111" s="219" t="s">
        <v>23</v>
      </c>
      <c r="C111" s="220"/>
      <c r="D111" s="227"/>
      <c r="E111" s="228"/>
      <c r="F111" s="196" t="s">
        <v>75</v>
      </c>
      <c r="G111" s="301">
        <f t="shared" si="22"/>
        <v>0</v>
      </c>
      <c r="H111" s="185">
        <f>D111*E111*G111</f>
        <v>0</v>
      </c>
      <c r="I111" s="186">
        <f t="shared" ref="I111:I112" si="23">P111*Q111</f>
        <v>0</v>
      </c>
      <c r="J111" s="187">
        <f>D111*E111*I111</f>
        <v>0</v>
      </c>
      <c r="K111" s="187">
        <f>H111+J111</f>
        <v>0</v>
      </c>
      <c r="L111" s="209"/>
      <c r="M111" s="218"/>
      <c r="N111" s="218"/>
      <c r="O111" s="293"/>
      <c r="P111" s="218"/>
      <c r="Q111" s="218"/>
    </row>
    <row r="112" spans="1:17" ht="22.5" customHeight="1" outlineLevel="2">
      <c r="A112" s="205"/>
      <c r="B112" s="219" t="s">
        <v>24</v>
      </c>
      <c r="C112" s="220"/>
      <c r="D112" s="227"/>
      <c r="E112" s="228"/>
      <c r="F112" s="226" t="s">
        <v>76</v>
      </c>
      <c r="G112" s="301">
        <f t="shared" si="22"/>
        <v>0</v>
      </c>
      <c r="H112" s="185">
        <f>D112*E112*G112</f>
        <v>0</v>
      </c>
      <c r="I112" s="186">
        <f t="shared" si="23"/>
        <v>0</v>
      </c>
      <c r="J112" s="187">
        <f>D112*E112*I112</f>
        <v>0</v>
      </c>
      <c r="K112" s="187">
        <f>H112+J112</f>
        <v>0</v>
      </c>
      <c r="L112" s="209"/>
      <c r="M112" s="218"/>
      <c r="N112" s="218"/>
      <c r="O112" s="293"/>
      <c r="P112" s="218"/>
      <c r="Q112" s="218"/>
    </row>
    <row r="113" spans="1:17" ht="22.5" customHeight="1" outlineLevel="2">
      <c r="A113" s="205"/>
      <c r="B113" s="588" t="s">
        <v>161</v>
      </c>
      <c r="C113" s="589"/>
      <c r="D113" s="209"/>
      <c r="E113" s="210"/>
      <c r="F113" s="172"/>
      <c r="G113" s="184"/>
      <c r="H113" s="185"/>
      <c r="I113" s="186"/>
      <c r="J113" s="187"/>
      <c r="K113" s="187"/>
      <c r="L113" s="209"/>
      <c r="M113" s="218" t="s">
        <v>202</v>
      </c>
      <c r="N113" s="218" t="s">
        <v>198</v>
      </c>
      <c r="O113" s="293"/>
      <c r="P113" s="218" t="s">
        <v>202</v>
      </c>
      <c r="Q113" s="218" t="s">
        <v>198</v>
      </c>
    </row>
    <row r="114" spans="1:17" ht="22.5" customHeight="1" outlineLevel="2">
      <c r="A114" s="205"/>
      <c r="B114" s="219" t="s">
        <v>20</v>
      </c>
      <c r="C114" s="220"/>
      <c r="D114" s="227"/>
      <c r="E114" s="228"/>
      <c r="F114" s="196" t="s">
        <v>73</v>
      </c>
      <c r="G114" s="229"/>
      <c r="H114" s="185">
        <f>D114*E114*G114</f>
        <v>0</v>
      </c>
      <c r="I114" s="230"/>
      <c r="J114" s="187">
        <f>D114*E114*I114</f>
        <v>0</v>
      </c>
      <c r="K114" s="187">
        <f>H114+J114</f>
        <v>0</v>
      </c>
      <c r="L114" s="209"/>
      <c r="M114" s="223"/>
      <c r="N114" s="223"/>
      <c r="O114" s="294"/>
      <c r="P114" s="223"/>
      <c r="Q114" s="223"/>
    </row>
    <row r="115" spans="1:17" ht="22.5" customHeight="1" outlineLevel="2">
      <c r="A115" s="205"/>
      <c r="B115" s="219" t="s">
        <v>22</v>
      </c>
      <c r="C115" s="220"/>
      <c r="D115" s="227"/>
      <c r="E115" s="228"/>
      <c r="F115" s="196" t="s">
        <v>74</v>
      </c>
      <c r="G115" s="301">
        <f t="shared" ref="G115:G117" si="24">M115*N115</f>
        <v>0</v>
      </c>
      <c r="H115" s="185">
        <f>D115*E115*G115</f>
        <v>0</v>
      </c>
      <c r="I115" s="186">
        <f>P115*Q115</f>
        <v>0</v>
      </c>
      <c r="J115" s="187">
        <f>D115*E115*I115</f>
        <v>0</v>
      </c>
      <c r="K115" s="187">
        <f>H115+J115</f>
        <v>0</v>
      </c>
      <c r="L115" s="209"/>
      <c r="M115" s="218"/>
      <c r="N115" s="218"/>
      <c r="O115" s="293"/>
      <c r="P115" s="218"/>
      <c r="Q115" s="218"/>
    </row>
    <row r="116" spans="1:17" ht="22.5" customHeight="1" outlineLevel="2">
      <c r="A116" s="205"/>
      <c r="B116" s="219" t="s">
        <v>23</v>
      </c>
      <c r="C116" s="220"/>
      <c r="D116" s="227"/>
      <c r="E116" s="228"/>
      <c r="F116" s="196" t="s">
        <v>75</v>
      </c>
      <c r="G116" s="301">
        <f t="shared" si="24"/>
        <v>0</v>
      </c>
      <c r="H116" s="185">
        <f>D116*E116*G116</f>
        <v>0</v>
      </c>
      <c r="I116" s="186">
        <f t="shared" ref="I116:I117" si="25">P116*Q116</f>
        <v>0</v>
      </c>
      <c r="J116" s="187">
        <f>D116*E116*I116</f>
        <v>0</v>
      </c>
      <c r="K116" s="187">
        <f>H116+J116</f>
        <v>0</v>
      </c>
      <c r="L116" s="209"/>
      <c r="M116" s="218"/>
      <c r="N116" s="218"/>
      <c r="O116" s="293"/>
      <c r="P116" s="218"/>
      <c r="Q116" s="218"/>
    </row>
    <row r="117" spans="1:17" ht="22.5" customHeight="1" outlineLevel="2">
      <c r="A117" s="205"/>
      <c r="B117" s="219" t="s">
        <v>24</v>
      </c>
      <c r="C117" s="220"/>
      <c r="D117" s="227"/>
      <c r="E117" s="228"/>
      <c r="F117" s="226" t="s">
        <v>76</v>
      </c>
      <c r="G117" s="301">
        <f t="shared" si="24"/>
        <v>0</v>
      </c>
      <c r="H117" s="185">
        <f>D117*E117*G117</f>
        <v>0</v>
      </c>
      <c r="I117" s="186">
        <f t="shared" si="25"/>
        <v>0</v>
      </c>
      <c r="J117" s="187">
        <f>D117*E117*I117</f>
        <v>0</v>
      </c>
      <c r="K117" s="187">
        <f>H117+J117</f>
        <v>0</v>
      </c>
      <c r="L117" s="209"/>
      <c r="M117" s="218"/>
      <c r="N117" s="218"/>
      <c r="O117" s="293"/>
      <c r="P117" s="218"/>
      <c r="Q117" s="218"/>
    </row>
    <row r="118" spans="1:17" ht="22.5" customHeight="1" outlineLevel="2">
      <c r="A118" s="205"/>
      <c r="B118" s="588" t="s">
        <v>161</v>
      </c>
      <c r="C118" s="589"/>
      <c r="D118" s="209"/>
      <c r="E118" s="210"/>
      <c r="F118" s="172"/>
      <c r="G118" s="184"/>
      <c r="H118" s="185"/>
      <c r="I118" s="186"/>
      <c r="J118" s="187"/>
      <c r="K118" s="187"/>
      <c r="L118" s="209"/>
      <c r="M118" s="218" t="s">
        <v>202</v>
      </c>
      <c r="N118" s="218" t="s">
        <v>198</v>
      </c>
      <c r="O118" s="293"/>
      <c r="P118" s="218" t="s">
        <v>202</v>
      </c>
      <c r="Q118" s="218" t="s">
        <v>198</v>
      </c>
    </row>
    <row r="119" spans="1:17" ht="22.5" customHeight="1" outlineLevel="2">
      <c r="A119" s="205"/>
      <c r="B119" s="219" t="s">
        <v>20</v>
      </c>
      <c r="C119" s="220"/>
      <c r="D119" s="227"/>
      <c r="E119" s="228"/>
      <c r="F119" s="196" t="s">
        <v>73</v>
      </c>
      <c r="G119" s="229"/>
      <c r="H119" s="185">
        <f>D119*E119*G119</f>
        <v>0</v>
      </c>
      <c r="I119" s="230"/>
      <c r="J119" s="187">
        <f>D119*E119*I119</f>
        <v>0</v>
      </c>
      <c r="K119" s="187">
        <f>H119+J119</f>
        <v>0</v>
      </c>
      <c r="L119" s="209"/>
      <c r="M119" s="223"/>
      <c r="N119" s="223"/>
      <c r="O119" s="294"/>
      <c r="P119" s="223"/>
      <c r="Q119" s="223"/>
    </row>
    <row r="120" spans="1:17" ht="22.5" customHeight="1" outlineLevel="2">
      <c r="A120" s="205"/>
      <c r="B120" s="219" t="s">
        <v>22</v>
      </c>
      <c r="C120" s="220"/>
      <c r="D120" s="227"/>
      <c r="E120" s="228"/>
      <c r="F120" s="196" t="s">
        <v>74</v>
      </c>
      <c r="G120" s="301">
        <f t="shared" ref="G120:G122" si="26">M120*N120</f>
        <v>0</v>
      </c>
      <c r="H120" s="185">
        <f>D120*E120*G120</f>
        <v>0</v>
      </c>
      <c r="I120" s="186">
        <f>P120*Q120</f>
        <v>0</v>
      </c>
      <c r="J120" s="187">
        <f>D120*E120*I120</f>
        <v>0</v>
      </c>
      <c r="K120" s="187">
        <f>H120+J120</f>
        <v>0</v>
      </c>
      <c r="L120" s="209"/>
      <c r="M120" s="218"/>
      <c r="N120" s="218"/>
      <c r="O120" s="293"/>
      <c r="P120" s="218"/>
      <c r="Q120" s="218"/>
    </row>
    <row r="121" spans="1:17" ht="22.5" customHeight="1" outlineLevel="2">
      <c r="A121" s="205"/>
      <c r="B121" s="219" t="s">
        <v>23</v>
      </c>
      <c r="C121" s="220"/>
      <c r="D121" s="227"/>
      <c r="E121" s="228"/>
      <c r="F121" s="196" t="s">
        <v>75</v>
      </c>
      <c r="G121" s="301">
        <f t="shared" si="26"/>
        <v>0</v>
      </c>
      <c r="H121" s="185">
        <f>D121*E121*G121</f>
        <v>0</v>
      </c>
      <c r="I121" s="186">
        <f t="shared" ref="I121:I122" si="27">P121*Q121</f>
        <v>0</v>
      </c>
      <c r="J121" s="187">
        <f>D121*E121*I121</f>
        <v>0</v>
      </c>
      <c r="K121" s="187">
        <f>H121+J121</f>
        <v>0</v>
      </c>
      <c r="L121" s="209"/>
      <c r="M121" s="218"/>
      <c r="N121" s="218"/>
      <c r="O121" s="293"/>
      <c r="P121" s="218"/>
      <c r="Q121" s="218"/>
    </row>
    <row r="122" spans="1:17" ht="22.5" customHeight="1" outlineLevel="2">
      <c r="A122" s="205"/>
      <c r="B122" s="219" t="s">
        <v>24</v>
      </c>
      <c r="C122" s="220"/>
      <c r="D122" s="227"/>
      <c r="E122" s="228"/>
      <c r="F122" s="226" t="s">
        <v>76</v>
      </c>
      <c r="G122" s="301">
        <f t="shared" si="26"/>
        <v>0</v>
      </c>
      <c r="H122" s="185">
        <f>D122*E122*G122</f>
        <v>0</v>
      </c>
      <c r="I122" s="186">
        <f t="shared" si="27"/>
        <v>0</v>
      </c>
      <c r="J122" s="187">
        <f>D122*E122*I122</f>
        <v>0</v>
      </c>
      <c r="K122" s="187">
        <f>H122+J122</f>
        <v>0</v>
      </c>
      <c r="L122" s="209"/>
      <c r="M122" s="218"/>
      <c r="N122" s="218"/>
      <c r="O122" s="293"/>
      <c r="P122" s="218"/>
      <c r="Q122" s="218"/>
    </row>
    <row r="123" spans="1:17" ht="22.5" customHeight="1" outlineLevel="2">
      <c r="A123" s="205"/>
      <c r="B123" s="588" t="s">
        <v>161</v>
      </c>
      <c r="C123" s="589"/>
      <c r="D123" s="209"/>
      <c r="E123" s="210"/>
      <c r="F123" s="172"/>
      <c r="G123" s="184"/>
      <c r="H123" s="185"/>
      <c r="I123" s="186"/>
      <c r="J123" s="187"/>
      <c r="K123" s="187"/>
      <c r="L123" s="209"/>
      <c r="M123" s="218" t="s">
        <v>202</v>
      </c>
      <c r="N123" s="218" t="s">
        <v>198</v>
      </c>
      <c r="O123" s="293"/>
      <c r="P123" s="218" t="s">
        <v>202</v>
      </c>
      <c r="Q123" s="218" t="s">
        <v>198</v>
      </c>
    </row>
    <row r="124" spans="1:17" ht="22.5" customHeight="1" outlineLevel="2">
      <c r="A124" s="205"/>
      <c r="B124" s="219" t="s">
        <v>20</v>
      </c>
      <c r="C124" s="220"/>
      <c r="D124" s="227"/>
      <c r="E124" s="228"/>
      <c r="F124" s="196" t="s">
        <v>73</v>
      </c>
      <c r="G124" s="229"/>
      <c r="H124" s="185">
        <f>D124*E124*G124</f>
        <v>0</v>
      </c>
      <c r="I124" s="230"/>
      <c r="J124" s="187">
        <f>D124*E124*I124</f>
        <v>0</v>
      </c>
      <c r="K124" s="187">
        <f>H124+J124</f>
        <v>0</v>
      </c>
      <c r="L124" s="209"/>
      <c r="M124" s="223"/>
      <c r="N124" s="223"/>
      <c r="O124" s="294"/>
      <c r="P124" s="223"/>
      <c r="Q124" s="223"/>
    </row>
    <row r="125" spans="1:17" ht="22.5" customHeight="1" outlineLevel="2">
      <c r="A125" s="205"/>
      <c r="B125" s="219" t="s">
        <v>22</v>
      </c>
      <c r="C125" s="220"/>
      <c r="D125" s="227"/>
      <c r="E125" s="228"/>
      <c r="F125" s="196" t="s">
        <v>74</v>
      </c>
      <c r="G125" s="301">
        <f t="shared" ref="G125:G127" si="28">M125*N125</f>
        <v>0</v>
      </c>
      <c r="H125" s="185">
        <f>D125*E125*G125</f>
        <v>0</v>
      </c>
      <c r="I125" s="186">
        <f>P125*Q125</f>
        <v>0</v>
      </c>
      <c r="J125" s="187">
        <f>D125*E125*I125</f>
        <v>0</v>
      </c>
      <c r="K125" s="187">
        <f>H125+J125</f>
        <v>0</v>
      </c>
      <c r="L125" s="209"/>
      <c r="M125" s="218"/>
      <c r="N125" s="218"/>
      <c r="O125" s="293"/>
      <c r="P125" s="218"/>
      <c r="Q125" s="218"/>
    </row>
    <row r="126" spans="1:17" ht="22.5" customHeight="1" outlineLevel="2">
      <c r="A126" s="205"/>
      <c r="B126" s="219" t="s">
        <v>23</v>
      </c>
      <c r="C126" s="220"/>
      <c r="D126" s="227"/>
      <c r="E126" s="228"/>
      <c r="F126" s="196" t="s">
        <v>75</v>
      </c>
      <c r="G126" s="301">
        <f t="shared" si="28"/>
        <v>0</v>
      </c>
      <c r="H126" s="185">
        <f>D126*E126*G126</f>
        <v>0</v>
      </c>
      <c r="I126" s="186">
        <f t="shared" ref="I126:I127" si="29">P126*Q126</f>
        <v>0</v>
      </c>
      <c r="J126" s="187">
        <f>D126*E126*I126</f>
        <v>0</v>
      </c>
      <c r="K126" s="187">
        <f>H126+J126</f>
        <v>0</v>
      </c>
      <c r="L126" s="209"/>
      <c r="M126" s="218"/>
      <c r="N126" s="218"/>
      <c r="O126" s="293"/>
      <c r="P126" s="218"/>
      <c r="Q126" s="218"/>
    </row>
    <row r="127" spans="1:17" ht="22.5" customHeight="1" outlineLevel="2">
      <c r="A127" s="205"/>
      <c r="B127" s="219" t="s">
        <v>24</v>
      </c>
      <c r="C127" s="220"/>
      <c r="D127" s="227"/>
      <c r="E127" s="228"/>
      <c r="F127" s="226" t="s">
        <v>76</v>
      </c>
      <c r="G127" s="301">
        <f t="shared" si="28"/>
        <v>0</v>
      </c>
      <c r="H127" s="185">
        <f>D127*E127*G127</f>
        <v>0</v>
      </c>
      <c r="I127" s="186">
        <f t="shared" si="29"/>
        <v>0</v>
      </c>
      <c r="J127" s="187">
        <f>D127*E127*I127</f>
        <v>0</v>
      </c>
      <c r="K127" s="187">
        <f>H127+J127</f>
        <v>0</v>
      </c>
      <c r="L127" s="209"/>
      <c r="M127" s="218"/>
      <c r="N127" s="218"/>
      <c r="O127" s="293"/>
      <c r="P127" s="218"/>
      <c r="Q127" s="218"/>
    </row>
    <row r="128" spans="1:17" ht="22.5" customHeight="1" outlineLevel="2">
      <c r="A128" s="205"/>
      <c r="B128" s="588" t="s">
        <v>161</v>
      </c>
      <c r="C128" s="589"/>
      <c r="D128" s="209"/>
      <c r="E128" s="210"/>
      <c r="F128" s="172"/>
      <c r="G128" s="184"/>
      <c r="H128" s="185"/>
      <c r="I128" s="186"/>
      <c r="J128" s="187"/>
      <c r="K128" s="187"/>
      <c r="L128" s="209"/>
      <c r="M128" s="218" t="s">
        <v>202</v>
      </c>
      <c r="N128" s="218" t="s">
        <v>198</v>
      </c>
      <c r="O128" s="293"/>
      <c r="P128" s="218" t="s">
        <v>202</v>
      </c>
      <c r="Q128" s="218" t="s">
        <v>198</v>
      </c>
    </row>
    <row r="129" spans="1:17" ht="22.5" customHeight="1" outlineLevel="2">
      <c r="A129" s="205"/>
      <c r="B129" s="219" t="s">
        <v>20</v>
      </c>
      <c r="C129" s="220"/>
      <c r="D129" s="227"/>
      <c r="E129" s="228"/>
      <c r="F129" s="196" t="s">
        <v>73</v>
      </c>
      <c r="G129" s="229"/>
      <c r="H129" s="185">
        <f>D129*E129*G129</f>
        <v>0</v>
      </c>
      <c r="I129" s="230"/>
      <c r="J129" s="187">
        <f>D129*E129*I129</f>
        <v>0</v>
      </c>
      <c r="K129" s="187">
        <f>H129+J129</f>
        <v>0</v>
      </c>
      <c r="L129" s="209"/>
      <c r="M129" s="223"/>
      <c r="N129" s="223"/>
      <c r="O129" s="294"/>
      <c r="P129" s="223"/>
      <c r="Q129" s="223"/>
    </row>
    <row r="130" spans="1:17" ht="22.5" customHeight="1" outlineLevel="2">
      <c r="A130" s="205"/>
      <c r="B130" s="219" t="s">
        <v>22</v>
      </c>
      <c r="C130" s="220"/>
      <c r="D130" s="227"/>
      <c r="E130" s="228"/>
      <c r="F130" s="196" t="s">
        <v>74</v>
      </c>
      <c r="G130" s="301">
        <f t="shared" ref="G130:G132" si="30">M130*N130</f>
        <v>0</v>
      </c>
      <c r="H130" s="185">
        <f>D130*E130*G130</f>
        <v>0</v>
      </c>
      <c r="I130" s="186">
        <f>P130*Q130</f>
        <v>0</v>
      </c>
      <c r="J130" s="187">
        <f>D130*E130*I130</f>
        <v>0</v>
      </c>
      <c r="K130" s="187">
        <f>H130+J130</f>
        <v>0</v>
      </c>
      <c r="L130" s="209"/>
      <c r="M130" s="218"/>
      <c r="N130" s="218"/>
      <c r="O130" s="293"/>
      <c r="P130" s="218"/>
      <c r="Q130" s="218"/>
    </row>
    <row r="131" spans="1:17" ht="22.5" customHeight="1" outlineLevel="2">
      <c r="A131" s="205"/>
      <c r="B131" s="219" t="s">
        <v>23</v>
      </c>
      <c r="C131" s="220"/>
      <c r="D131" s="227"/>
      <c r="E131" s="228"/>
      <c r="F131" s="196" t="s">
        <v>75</v>
      </c>
      <c r="G131" s="301">
        <f t="shared" si="30"/>
        <v>0</v>
      </c>
      <c r="H131" s="185">
        <f>D131*E131*G131</f>
        <v>0</v>
      </c>
      <c r="I131" s="186">
        <f t="shared" ref="I131:I132" si="31">P131*Q131</f>
        <v>0</v>
      </c>
      <c r="J131" s="187">
        <f>D131*E131*I131</f>
        <v>0</v>
      </c>
      <c r="K131" s="187">
        <f>H131+J131</f>
        <v>0</v>
      </c>
      <c r="L131" s="209"/>
      <c r="M131" s="218"/>
      <c r="N131" s="218"/>
      <c r="O131" s="293"/>
      <c r="P131" s="218"/>
      <c r="Q131" s="218"/>
    </row>
    <row r="132" spans="1:17" ht="22.5" customHeight="1" outlineLevel="2">
      <c r="A132" s="205"/>
      <c r="B132" s="219" t="s">
        <v>24</v>
      </c>
      <c r="C132" s="220"/>
      <c r="D132" s="227"/>
      <c r="E132" s="228"/>
      <c r="F132" s="226" t="s">
        <v>76</v>
      </c>
      <c r="G132" s="301">
        <f t="shared" si="30"/>
        <v>0</v>
      </c>
      <c r="H132" s="185">
        <f>D132*E132*G132</f>
        <v>0</v>
      </c>
      <c r="I132" s="186">
        <f t="shared" si="31"/>
        <v>0</v>
      </c>
      <c r="J132" s="187">
        <f>D132*E132*I132</f>
        <v>0</v>
      </c>
      <c r="K132" s="187">
        <f>H132+J132</f>
        <v>0</v>
      </c>
      <c r="L132" s="209"/>
      <c r="M132" s="218"/>
      <c r="N132" s="218"/>
      <c r="O132" s="293"/>
      <c r="P132" s="218"/>
      <c r="Q132" s="218"/>
    </row>
    <row r="133" spans="1:17" ht="22.5" customHeight="1" outlineLevel="2">
      <c r="A133" s="205"/>
      <c r="B133" s="588" t="s">
        <v>161</v>
      </c>
      <c r="C133" s="589"/>
      <c r="D133" s="209"/>
      <c r="E133" s="210"/>
      <c r="F133" s="172"/>
      <c r="G133" s="184"/>
      <c r="H133" s="185"/>
      <c r="I133" s="186"/>
      <c r="J133" s="187"/>
      <c r="K133" s="187"/>
      <c r="L133" s="209"/>
      <c r="M133" s="218" t="s">
        <v>202</v>
      </c>
      <c r="N133" s="218" t="s">
        <v>198</v>
      </c>
      <c r="O133" s="293"/>
      <c r="P133" s="218" t="s">
        <v>202</v>
      </c>
      <c r="Q133" s="218" t="s">
        <v>198</v>
      </c>
    </row>
    <row r="134" spans="1:17" ht="22.5" customHeight="1" outlineLevel="2">
      <c r="A134" s="205"/>
      <c r="B134" s="219" t="s">
        <v>20</v>
      </c>
      <c r="C134" s="220"/>
      <c r="D134" s="227"/>
      <c r="E134" s="228"/>
      <c r="F134" s="196" t="s">
        <v>73</v>
      </c>
      <c r="G134" s="229"/>
      <c r="H134" s="185">
        <f>D134*E134*G134</f>
        <v>0</v>
      </c>
      <c r="I134" s="230"/>
      <c r="J134" s="187">
        <f>D134*E134*I134</f>
        <v>0</v>
      </c>
      <c r="K134" s="187">
        <f>H134+J134</f>
        <v>0</v>
      </c>
      <c r="L134" s="209"/>
      <c r="M134" s="223"/>
      <c r="N134" s="223"/>
      <c r="O134" s="294"/>
      <c r="P134" s="223"/>
      <c r="Q134" s="223"/>
    </row>
    <row r="135" spans="1:17" ht="22.5" customHeight="1" outlineLevel="2">
      <c r="A135" s="205"/>
      <c r="B135" s="219" t="s">
        <v>22</v>
      </c>
      <c r="C135" s="220"/>
      <c r="D135" s="227"/>
      <c r="E135" s="228"/>
      <c r="F135" s="196" t="s">
        <v>74</v>
      </c>
      <c r="G135" s="301">
        <f t="shared" ref="G135:G137" si="32">M135*N135</f>
        <v>0</v>
      </c>
      <c r="H135" s="185">
        <f>D135*E135*G135</f>
        <v>0</v>
      </c>
      <c r="I135" s="186">
        <f>P135*Q135</f>
        <v>0</v>
      </c>
      <c r="J135" s="187">
        <f>D135*E135*I135</f>
        <v>0</v>
      </c>
      <c r="K135" s="187">
        <f>H135+J135</f>
        <v>0</v>
      </c>
      <c r="L135" s="209"/>
      <c r="M135" s="218"/>
      <c r="N135" s="218"/>
      <c r="O135" s="293"/>
      <c r="P135" s="218"/>
      <c r="Q135" s="218"/>
    </row>
    <row r="136" spans="1:17" ht="22.5" customHeight="1" outlineLevel="2">
      <c r="A136" s="205"/>
      <c r="B136" s="219" t="s">
        <v>23</v>
      </c>
      <c r="C136" s="220"/>
      <c r="D136" s="227"/>
      <c r="E136" s="228"/>
      <c r="F136" s="196" t="s">
        <v>75</v>
      </c>
      <c r="G136" s="301">
        <f t="shared" si="32"/>
        <v>0</v>
      </c>
      <c r="H136" s="185">
        <f>D136*E136*G136</f>
        <v>0</v>
      </c>
      <c r="I136" s="186">
        <f t="shared" ref="I136:I137" si="33">P136*Q136</f>
        <v>0</v>
      </c>
      <c r="J136" s="187">
        <f>D136*E136*I136</f>
        <v>0</v>
      </c>
      <c r="K136" s="187">
        <f>H136+J136</f>
        <v>0</v>
      </c>
      <c r="L136" s="209"/>
      <c r="M136" s="218"/>
      <c r="N136" s="218"/>
      <c r="O136" s="293"/>
      <c r="P136" s="218"/>
      <c r="Q136" s="218"/>
    </row>
    <row r="137" spans="1:17" ht="22.5" customHeight="1" outlineLevel="2">
      <c r="A137" s="205"/>
      <c r="B137" s="219" t="s">
        <v>24</v>
      </c>
      <c r="C137" s="220"/>
      <c r="D137" s="227"/>
      <c r="E137" s="228"/>
      <c r="F137" s="226" t="s">
        <v>76</v>
      </c>
      <c r="G137" s="301">
        <f t="shared" si="32"/>
        <v>0</v>
      </c>
      <c r="H137" s="185">
        <f>D137*E137*G137</f>
        <v>0</v>
      </c>
      <c r="I137" s="186">
        <f t="shared" si="33"/>
        <v>0</v>
      </c>
      <c r="J137" s="187">
        <f>D137*E137*I137</f>
        <v>0</v>
      </c>
      <c r="K137" s="187">
        <f>H137+J137</f>
        <v>0</v>
      </c>
      <c r="L137" s="209"/>
      <c r="M137" s="218"/>
      <c r="N137" s="218"/>
      <c r="O137" s="293"/>
      <c r="P137" s="218"/>
      <c r="Q137" s="218"/>
    </row>
    <row r="138" spans="1:17" ht="22.5" customHeight="1" outlineLevel="2">
      <c r="A138" s="205"/>
      <c r="B138" s="588" t="s">
        <v>161</v>
      </c>
      <c r="C138" s="589"/>
      <c r="D138" s="209"/>
      <c r="E138" s="210"/>
      <c r="F138" s="172"/>
      <c r="G138" s="184"/>
      <c r="H138" s="185"/>
      <c r="I138" s="186"/>
      <c r="J138" s="187"/>
      <c r="K138" s="187"/>
      <c r="L138" s="209"/>
      <c r="M138" s="218" t="s">
        <v>202</v>
      </c>
      <c r="N138" s="218" t="s">
        <v>198</v>
      </c>
      <c r="O138" s="293"/>
      <c r="P138" s="218" t="s">
        <v>202</v>
      </c>
      <c r="Q138" s="218" t="s">
        <v>198</v>
      </c>
    </row>
    <row r="139" spans="1:17" ht="22.5" customHeight="1" outlineLevel="2">
      <c r="A139" s="205"/>
      <c r="B139" s="219" t="s">
        <v>20</v>
      </c>
      <c r="C139" s="220"/>
      <c r="D139" s="227"/>
      <c r="E139" s="228"/>
      <c r="F139" s="196" t="s">
        <v>73</v>
      </c>
      <c r="G139" s="229"/>
      <c r="H139" s="185">
        <f>D139*E139*G139</f>
        <v>0</v>
      </c>
      <c r="I139" s="230"/>
      <c r="J139" s="187">
        <f>D139*E139*I139</f>
        <v>0</v>
      </c>
      <c r="K139" s="187">
        <f>H139+J139</f>
        <v>0</v>
      </c>
      <c r="L139" s="209"/>
      <c r="M139" s="223"/>
      <c r="N139" s="223"/>
      <c r="O139" s="294"/>
      <c r="P139" s="223"/>
      <c r="Q139" s="223"/>
    </row>
    <row r="140" spans="1:17" ht="22.5" customHeight="1" outlineLevel="2">
      <c r="A140" s="205"/>
      <c r="B140" s="219" t="s">
        <v>22</v>
      </c>
      <c r="C140" s="220"/>
      <c r="D140" s="227"/>
      <c r="E140" s="228"/>
      <c r="F140" s="196" t="s">
        <v>74</v>
      </c>
      <c r="G140" s="301">
        <f t="shared" ref="G140:G142" si="34">M140*N140</f>
        <v>0</v>
      </c>
      <c r="H140" s="185">
        <f>D140*E140*G140</f>
        <v>0</v>
      </c>
      <c r="I140" s="186">
        <f>P140*Q140</f>
        <v>0</v>
      </c>
      <c r="J140" s="187">
        <f>D140*E140*I140</f>
        <v>0</v>
      </c>
      <c r="K140" s="187">
        <f>H140+J140</f>
        <v>0</v>
      </c>
      <c r="L140" s="209"/>
      <c r="M140" s="218"/>
      <c r="N140" s="218"/>
      <c r="O140" s="293"/>
      <c r="P140" s="218"/>
      <c r="Q140" s="218"/>
    </row>
    <row r="141" spans="1:17" ht="22.5" customHeight="1" outlineLevel="2">
      <c r="A141" s="205"/>
      <c r="B141" s="219" t="s">
        <v>23</v>
      </c>
      <c r="C141" s="220"/>
      <c r="D141" s="227"/>
      <c r="E141" s="228"/>
      <c r="F141" s="196" t="s">
        <v>75</v>
      </c>
      <c r="G141" s="301">
        <f t="shared" si="34"/>
        <v>0</v>
      </c>
      <c r="H141" s="185">
        <f>D141*E141*G141</f>
        <v>0</v>
      </c>
      <c r="I141" s="186">
        <f t="shared" ref="I141:I142" si="35">P141*Q141</f>
        <v>0</v>
      </c>
      <c r="J141" s="187">
        <f>D141*E141*I141</f>
        <v>0</v>
      </c>
      <c r="K141" s="187">
        <f>H141+J141</f>
        <v>0</v>
      </c>
      <c r="L141" s="209"/>
      <c r="M141" s="218"/>
      <c r="N141" s="218"/>
      <c r="O141" s="293"/>
      <c r="P141" s="218"/>
      <c r="Q141" s="218"/>
    </row>
    <row r="142" spans="1:17" ht="22.5" customHeight="1" outlineLevel="2">
      <c r="A142" s="205"/>
      <c r="B142" s="219" t="s">
        <v>24</v>
      </c>
      <c r="C142" s="220"/>
      <c r="D142" s="227"/>
      <c r="E142" s="228"/>
      <c r="F142" s="226" t="s">
        <v>76</v>
      </c>
      <c r="G142" s="301">
        <f t="shared" si="34"/>
        <v>0</v>
      </c>
      <c r="H142" s="185">
        <f>D142*E142*G142</f>
        <v>0</v>
      </c>
      <c r="I142" s="186">
        <f t="shared" si="35"/>
        <v>0</v>
      </c>
      <c r="J142" s="187">
        <f>D142*E142*I142</f>
        <v>0</v>
      </c>
      <c r="K142" s="187">
        <f>H142+J142</f>
        <v>0</v>
      </c>
      <c r="L142" s="209"/>
      <c r="M142" s="218"/>
      <c r="N142" s="218"/>
      <c r="O142" s="293"/>
      <c r="P142" s="218"/>
      <c r="Q142" s="218"/>
    </row>
    <row r="143" spans="1:17" ht="22.5" customHeight="1" outlineLevel="2">
      <c r="A143" s="205"/>
      <c r="B143" s="588" t="s">
        <v>161</v>
      </c>
      <c r="C143" s="589"/>
      <c r="D143" s="209"/>
      <c r="E143" s="210"/>
      <c r="F143" s="172"/>
      <c r="G143" s="184"/>
      <c r="H143" s="185"/>
      <c r="I143" s="186"/>
      <c r="J143" s="187"/>
      <c r="K143" s="187"/>
      <c r="L143" s="209"/>
      <c r="M143" s="218" t="s">
        <v>202</v>
      </c>
      <c r="N143" s="218" t="s">
        <v>198</v>
      </c>
      <c r="O143" s="293"/>
      <c r="P143" s="218" t="s">
        <v>202</v>
      </c>
      <c r="Q143" s="218" t="s">
        <v>198</v>
      </c>
    </row>
    <row r="144" spans="1:17" ht="22.5" customHeight="1" outlineLevel="2">
      <c r="A144" s="205"/>
      <c r="B144" s="219" t="s">
        <v>20</v>
      </c>
      <c r="C144" s="220"/>
      <c r="D144" s="227"/>
      <c r="E144" s="228"/>
      <c r="F144" s="196" t="s">
        <v>73</v>
      </c>
      <c r="G144" s="229"/>
      <c r="H144" s="185">
        <f>D144*E144*G144</f>
        <v>0</v>
      </c>
      <c r="I144" s="230"/>
      <c r="J144" s="187">
        <f>D144*E144*I144</f>
        <v>0</v>
      </c>
      <c r="K144" s="187">
        <f>H144+J144</f>
        <v>0</v>
      </c>
      <c r="L144" s="209"/>
      <c r="M144" s="223"/>
      <c r="N144" s="223"/>
      <c r="O144" s="294"/>
      <c r="P144" s="223"/>
      <c r="Q144" s="223"/>
    </row>
    <row r="145" spans="1:17" ht="22.5" customHeight="1" outlineLevel="2">
      <c r="A145" s="205"/>
      <c r="B145" s="219" t="s">
        <v>22</v>
      </c>
      <c r="C145" s="220"/>
      <c r="D145" s="227"/>
      <c r="E145" s="228"/>
      <c r="F145" s="196" t="s">
        <v>74</v>
      </c>
      <c r="G145" s="301">
        <f t="shared" ref="G145:G147" si="36">M145*N145</f>
        <v>0</v>
      </c>
      <c r="H145" s="185">
        <f>D145*E145*G145</f>
        <v>0</v>
      </c>
      <c r="I145" s="186">
        <f>P145*Q145</f>
        <v>0</v>
      </c>
      <c r="J145" s="187">
        <f>D145*E145*I145</f>
        <v>0</v>
      </c>
      <c r="K145" s="187">
        <f>H145+J145</f>
        <v>0</v>
      </c>
      <c r="L145" s="209"/>
      <c r="M145" s="218"/>
      <c r="N145" s="218"/>
      <c r="O145" s="293"/>
      <c r="P145" s="218"/>
      <c r="Q145" s="218"/>
    </row>
    <row r="146" spans="1:17" ht="22.5" customHeight="1" outlineLevel="2">
      <c r="A146" s="205"/>
      <c r="B146" s="219" t="s">
        <v>23</v>
      </c>
      <c r="C146" s="220"/>
      <c r="D146" s="227"/>
      <c r="E146" s="228"/>
      <c r="F146" s="196" t="s">
        <v>75</v>
      </c>
      <c r="G146" s="301">
        <f t="shared" si="36"/>
        <v>0</v>
      </c>
      <c r="H146" s="185">
        <f>D146*E146*G146</f>
        <v>0</v>
      </c>
      <c r="I146" s="186">
        <f t="shared" ref="I146:I147" si="37">P146*Q146</f>
        <v>0</v>
      </c>
      <c r="J146" s="187">
        <f>D146*E146*I146</f>
        <v>0</v>
      </c>
      <c r="K146" s="187">
        <f>H146+J146</f>
        <v>0</v>
      </c>
      <c r="L146" s="209"/>
      <c r="M146" s="218"/>
      <c r="N146" s="218"/>
      <c r="O146" s="293"/>
      <c r="P146" s="218"/>
      <c r="Q146" s="218"/>
    </row>
    <row r="147" spans="1:17" ht="22.5" customHeight="1" outlineLevel="2">
      <c r="A147" s="205"/>
      <c r="B147" s="219" t="s">
        <v>24</v>
      </c>
      <c r="C147" s="220"/>
      <c r="D147" s="227"/>
      <c r="E147" s="228"/>
      <c r="F147" s="226" t="s">
        <v>76</v>
      </c>
      <c r="G147" s="301">
        <f t="shared" si="36"/>
        <v>0</v>
      </c>
      <c r="H147" s="185">
        <f>D147*E147*G147</f>
        <v>0</v>
      </c>
      <c r="I147" s="186">
        <f t="shared" si="37"/>
        <v>0</v>
      </c>
      <c r="J147" s="187">
        <f>D147*E147*I147</f>
        <v>0</v>
      </c>
      <c r="K147" s="187">
        <f>H147+J147</f>
        <v>0</v>
      </c>
      <c r="L147" s="209"/>
      <c r="M147" s="218"/>
      <c r="N147" s="218"/>
      <c r="O147" s="293"/>
      <c r="P147" s="218"/>
      <c r="Q147" s="218"/>
    </row>
    <row r="148" spans="1:17" ht="22.5" customHeight="1" outlineLevel="2">
      <c r="A148" s="205"/>
      <c r="B148" s="588" t="s">
        <v>161</v>
      </c>
      <c r="C148" s="589"/>
      <c r="D148" s="209"/>
      <c r="E148" s="210"/>
      <c r="F148" s="172"/>
      <c r="G148" s="184"/>
      <c r="H148" s="185"/>
      <c r="I148" s="186"/>
      <c r="J148" s="187"/>
      <c r="K148" s="187"/>
      <c r="L148" s="209"/>
      <c r="M148" s="218" t="s">
        <v>202</v>
      </c>
      <c r="N148" s="218" t="s">
        <v>198</v>
      </c>
      <c r="O148" s="293"/>
      <c r="P148" s="218" t="s">
        <v>202</v>
      </c>
      <c r="Q148" s="218" t="s">
        <v>198</v>
      </c>
    </row>
    <row r="149" spans="1:17" ht="22.5" customHeight="1" outlineLevel="2">
      <c r="A149" s="205"/>
      <c r="B149" s="219" t="s">
        <v>20</v>
      </c>
      <c r="C149" s="220"/>
      <c r="D149" s="227"/>
      <c r="E149" s="228"/>
      <c r="F149" s="196" t="s">
        <v>73</v>
      </c>
      <c r="G149" s="229"/>
      <c r="H149" s="185">
        <f>D149*E149*G149</f>
        <v>0</v>
      </c>
      <c r="I149" s="230"/>
      <c r="J149" s="187">
        <f>D149*E149*I149</f>
        <v>0</v>
      </c>
      <c r="K149" s="187">
        <f>H149+J149</f>
        <v>0</v>
      </c>
      <c r="L149" s="209"/>
      <c r="M149" s="223"/>
      <c r="N149" s="223"/>
      <c r="O149" s="294"/>
      <c r="P149" s="223"/>
      <c r="Q149" s="223"/>
    </row>
    <row r="150" spans="1:17" ht="22.5" customHeight="1" outlineLevel="2">
      <c r="A150" s="205"/>
      <c r="B150" s="219" t="s">
        <v>22</v>
      </c>
      <c r="C150" s="220"/>
      <c r="D150" s="227"/>
      <c r="E150" s="228"/>
      <c r="F150" s="196" t="s">
        <v>74</v>
      </c>
      <c r="G150" s="301">
        <f t="shared" ref="G150:G152" si="38">M150*N150</f>
        <v>0</v>
      </c>
      <c r="H150" s="185">
        <f>D150*E150*G150</f>
        <v>0</v>
      </c>
      <c r="I150" s="186">
        <f>P150*Q150</f>
        <v>0</v>
      </c>
      <c r="J150" s="187">
        <f>D150*E150*I150</f>
        <v>0</v>
      </c>
      <c r="K150" s="187">
        <f>H150+J150</f>
        <v>0</v>
      </c>
      <c r="L150" s="209"/>
      <c r="M150" s="218"/>
      <c r="N150" s="218"/>
      <c r="O150" s="293"/>
      <c r="P150" s="218"/>
      <c r="Q150" s="218"/>
    </row>
    <row r="151" spans="1:17" ht="22.5" customHeight="1" outlineLevel="2">
      <c r="A151" s="205"/>
      <c r="B151" s="219" t="s">
        <v>23</v>
      </c>
      <c r="C151" s="220"/>
      <c r="D151" s="227"/>
      <c r="E151" s="228"/>
      <c r="F151" s="196" t="s">
        <v>75</v>
      </c>
      <c r="G151" s="301">
        <f t="shared" si="38"/>
        <v>0</v>
      </c>
      <c r="H151" s="185">
        <f>D151*E151*G151</f>
        <v>0</v>
      </c>
      <c r="I151" s="186">
        <f t="shared" ref="I151:I152" si="39">P151*Q151</f>
        <v>0</v>
      </c>
      <c r="J151" s="187">
        <f>D151*E151*I151</f>
        <v>0</v>
      </c>
      <c r="K151" s="187">
        <f>H151+J151</f>
        <v>0</v>
      </c>
      <c r="L151" s="209"/>
      <c r="M151" s="218"/>
      <c r="N151" s="218"/>
      <c r="O151" s="293"/>
      <c r="P151" s="218"/>
      <c r="Q151" s="218"/>
    </row>
    <row r="152" spans="1:17" ht="22.5" customHeight="1" outlineLevel="2">
      <c r="A152" s="205"/>
      <c r="B152" s="219" t="s">
        <v>24</v>
      </c>
      <c r="C152" s="220"/>
      <c r="D152" s="227"/>
      <c r="E152" s="228"/>
      <c r="F152" s="226" t="s">
        <v>76</v>
      </c>
      <c r="G152" s="301">
        <f t="shared" si="38"/>
        <v>0</v>
      </c>
      <c r="H152" s="185">
        <f>D152*E152*G152</f>
        <v>0</v>
      </c>
      <c r="I152" s="186">
        <f t="shared" si="39"/>
        <v>0</v>
      </c>
      <c r="J152" s="187">
        <f>D152*E152*I152</f>
        <v>0</v>
      </c>
      <c r="K152" s="187">
        <f>H152+J152</f>
        <v>0</v>
      </c>
      <c r="L152" s="209"/>
      <c r="M152" s="218"/>
      <c r="N152" s="218"/>
      <c r="O152" s="293"/>
      <c r="P152" s="218"/>
      <c r="Q152" s="218"/>
    </row>
    <row r="153" spans="1:17" ht="22.5" customHeight="1" outlineLevel="2">
      <c r="A153" s="205"/>
      <c r="B153" s="588" t="s">
        <v>161</v>
      </c>
      <c r="C153" s="589"/>
      <c r="D153" s="209"/>
      <c r="E153" s="210"/>
      <c r="F153" s="172"/>
      <c r="G153" s="184"/>
      <c r="H153" s="185"/>
      <c r="I153" s="186"/>
      <c r="J153" s="187"/>
      <c r="K153" s="187"/>
      <c r="L153" s="209"/>
      <c r="M153" s="218" t="s">
        <v>202</v>
      </c>
      <c r="N153" s="218" t="s">
        <v>198</v>
      </c>
      <c r="O153" s="293"/>
      <c r="P153" s="218" t="s">
        <v>202</v>
      </c>
      <c r="Q153" s="218" t="s">
        <v>198</v>
      </c>
    </row>
    <row r="154" spans="1:17" ht="22.5" customHeight="1" outlineLevel="2">
      <c r="A154" s="205"/>
      <c r="B154" s="219" t="s">
        <v>20</v>
      </c>
      <c r="C154" s="220"/>
      <c r="D154" s="227"/>
      <c r="E154" s="228"/>
      <c r="F154" s="196" t="s">
        <v>73</v>
      </c>
      <c r="G154" s="229"/>
      <c r="H154" s="185">
        <f>D154*E154*G154</f>
        <v>0</v>
      </c>
      <c r="I154" s="230"/>
      <c r="J154" s="187">
        <f>D154*E154*I154</f>
        <v>0</v>
      </c>
      <c r="K154" s="187">
        <f>H154+J154</f>
        <v>0</v>
      </c>
      <c r="L154" s="209"/>
      <c r="M154" s="223"/>
      <c r="N154" s="223"/>
      <c r="O154" s="294"/>
      <c r="P154" s="223"/>
      <c r="Q154" s="223"/>
    </row>
    <row r="155" spans="1:17" ht="22.5" customHeight="1" outlineLevel="2">
      <c r="A155" s="205"/>
      <c r="B155" s="219" t="s">
        <v>22</v>
      </c>
      <c r="C155" s="220"/>
      <c r="D155" s="227"/>
      <c r="E155" s="228"/>
      <c r="F155" s="196" t="s">
        <v>74</v>
      </c>
      <c r="G155" s="301">
        <f t="shared" ref="G155:G157" si="40">M155*N155</f>
        <v>0</v>
      </c>
      <c r="H155" s="185">
        <f>D155*E155*G155</f>
        <v>0</v>
      </c>
      <c r="I155" s="186">
        <f>P155*Q155</f>
        <v>0</v>
      </c>
      <c r="J155" s="187">
        <f>D155*E155*I155</f>
        <v>0</v>
      </c>
      <c r="K155" s="187">
        <f>H155+J155</f>
        <v>0</v>
      </c>
      <c r="L155" s="209"/>
      <c r="M155" s="218"/>
      <c r="N155" s="218"/>
      <c r="O155" s="293"/>
      <c r="P155" s="218"/>
      <c r="Q155" s="218"/>
    </row>
    <row r="156" spans="1:17" ht="22.5" customHeight="1" outlineLevel="2">
      <c r="A156" s="205"/>
      <c r="B156" s="219" t="s">
        <v>23</v>
      </c>
      <c r="C156" s="220"/>
      <c r="D156" s="227"/>
      <c r="E156" s="228"/>
      <c r="F156" s="196" t="s">
        <v>75</v>
      </c>
      <c r="G156" s="301">
        <f t="shared" si="40"/>
        <v>0</v>
      </c>
      <c r="H156" s="185">
        <f>D156*E156*G156</f>
        <v>0</v>
      </c>
      <c r="I156" s="186">
        <f t="shared" ref="I156:I157" si="41">P156*Q156</f>
        <v>0</v>
      </c>
      <c r="J156" s="187">
        <f>D156*E156*I156</f>
        <v>0</v>
      </c>
      <c r="K156" s="187">
        <f>H156+J156</f>
        <v>0</v>
      </c>
      <c r="L156" s="209"/>
      <c r="M156" s="218"/>
      <c r="N156" s="218"/>
      <c r="O156" s="293"/>
      <c r="P156" s="218"/>
      <c r="Q156" s="218"/>
    </row>
    <row r="157" spans="1:17" ht="22.5" customHeight="1" outlineLevel="2">
      <c r="A157" s="205"/>
      <c r="B157" s="219" t="s">
        <v>24</v>
      </c>
      <c r="C157" s="220"/>
      <c r="D157" s="227"/>
      <c r="E157" s="228"/>
      <c r="F157" s="226" t="s">
        <v>76</v>
      </c>
      <c r="G157" s="301">
        <f t="shared" si="40"/>
        <v>0</v>
      </c>
      <c r="H157" s="185">
        <f>D157*E157*G157</f>
        <v>0</v>
      </c>
      <c r="I157" s="186">
        <f t="shared" si="41"/>
        <v>0</v>
      </c>
      <c r="J157" s="187">
        <f>D157*E157*I157</f>
        <v>0</v>
      </c>
      <c r="K157" s="187">
        <f>H157+J157</f>
        <v>0</v>
      </c>
      <c r="L157" s="209"/>
      <c r="M157" s="218"/>
      <c r="N157" s="218"/>
      <c r="O157" s="293"/>
      <c r="P157" s="218"/>
      <c r="Q157" s="218"/>
    </row>
    <row r="158" spans="1:17" ht="22.5" customHeight="1" outlineLevel="2">
      <c r="A158" s="205"/>
      <c r="B158" s="588" t="s">
        <v>161</v>
      </c>
      <c r="C158" s="589"/>
      <c r="D158" s="209"/>
      <c r="E158" s="210"/>
      <c r="F158" s="172"/>
      <c r="G158" s="184"/>
      <c r="H158" s="185"/>
      <c r="I158" s="186"/>
      <c r="J158" s="187"/>
      <c r="K158" s="187"/>
      <c r="L158" s="209"/>
      <c r="M158" s="218" t="s">
        <v>202</v>
      </c>
      <c r="N158" s="218" t="s">
        <v>198</v>
      </c>
      <c r="O158" s="293"/>
      <c r="P158" s="218" t="s">
        <v>202</v>
      </c>
      <c r="Q158" s="218" t="s">
        <v>198</v>
      </c>
    </row>
    <row r="159" spans="1:17" ht="22.5" customHeight="1" outlineLevel="2">
      <c r="A159" s="205"/>
      <c r="B159" s="219" t="s">
        <v>20</v>
      </c>
      <c r="C159" s="220"/>
      <c r="D159" s="227"/>
      <c r="E159" s="228"/>
      <c r="F159" s="196" t="s">
        <v>73</v>
      </c>
      <c r="G159" s="229"/>
      <c r="H159" s="185">
        <f>D159*E159*G159</f>
        <v>0</v>
      </c>
      <c r="I159" s="230"/>
      <c r="J159" s="187">
        <f>D159*E159*I159</f>
        <v>0</v>
      </c>
      <c r="K159" s="187">
        <f>H159+J159</f>
        <v>0</v>
      </c>
      <c r="L159" s="209"/>
      <c r="M159" s="223"/>
      <c r="N159" s="223"/>
      <c r="O159" s="294"/>
      <c r="P159" s="223"/>
      <c r="Q159" s="223"/>
    </row>
    <row r="160" spans="1:17" ht="22.5" customHeight="1" outlineLevel="2">
      <c r="A160" s="205"/>
      <c r="B160" s="219" t="s">
        <v>22</v>
      </c>
      <c r="C160" s="220"/>
      <c r="D160" s="227"/>
      <c r="E160" s="228"/>
      <c r="F160" s="196" t="s">
        <v>74</v>
      </c>
      <c r="G160" s="301">
        <f t="shared" ref="G160:G162" si="42">M160*N160</f>
        <v>0</v>
      </c>
      <c r="H160" s="185">
        <f>D160*E160*G160</f>
        <v>0</v>
      </c>
      <c r="I160" s="186">
        <f>P160*Q160</f>
        <v>0</v>
      </c>
      <c r="J160" s="187">
        <f>D160*E160*I160</f>
        <v>0</v>
      </c>
      <c r="K160" s="187">
        <f>H160+J160</f>
        <v>0</v>
      </c>
      <c r="L160" s="209"/>
      <c r="M160" s="218"/>
      <c r="N160" s="218"/>
      <c r="O160" s="293"/>
      <c r="P160" s="218"/>
      <c r="Q160" s="218"/>
    </row>
    <row r="161" spans="1:17" ht="22.5" customHeight="1" outlineLevel="2">
      <c r="A161" s="205"/>
      <c r="B161" s="219" t="s">
        <v>23</v>
      </c>
      <c r="C161" s="220"/>
      <c r="D161" s="227"/>
      <c r="E161" s="228"/>
      <c r="F161" s="196" t="s">
        <v>75</v>
      </c>
      <c r="G161" s="301">
        <f t="shared" si="42"/>
        <v>0</v>
      </c>
      <c r="H161" s="185">
        <f>D161*E161*G161</f>
        <v>0</v>
      </c>
      <c r="I161" s="186">
        <f t="shared" ref="I161:I162" si="43">P161*Q161</f>
        <v>0</v>
      </c>
      <c r="J161" s="187">
        <f>D161*E161*I161</f>
        <v>0</v>
      </c>
      <c r="K161" s="187">
        <f>H161+J161</f>
        <v>0</v>
      </c>
      <c r="L161" s="209"/>
      <c r="M161" s="218"/>
      <c r="N161" s="218"/>
      <c r="O161" s="293"/>
      <c r="P161" s="218"/>
      <c r="Q161" s="218"/>
    </row>
    <row r="162" spans="1:17" ht="22.5" customHeight="1" outlineLevel="2">
      <c r="A162" s="205"/>
      <c r="B162" s="219" t="s">
        <v>24</v>
      </c>
      <c r="C162" s="220"/>
      <c r="D162" s="227"/>
      <c r="E162" s="228"/>
      <c r="F162" s="226" t="s">
        <v>76</v>
      </c>
      <c r="G162" s="301">
        <f t="shared" si="42"/>
        <v>0</v>
      </c>
      <c r="H162" s="185">
        <f>D162*E162*G162</f>
        <v>0</v>
      </c>
      <c r="I162" s="186">
        <f t="shared" si="43"/>
        <v>0</v>
      </c>
      <c r="J162" s="187">
        <f>D162*E162*I162</f>
        <v>0</v>
      </c>
      <c r="K162" s="187">
        <f>H162+J162</f>
        <v>0</v>
      </c>
      <c r="L162" s="209"/>
      <c r="M162" s="218"/>
      <c r="N162" s="218"/>
      <c r="O162" s="293"/>
      <c r="P162" s="218"/>
      <c r="Q162" s="218"/>
    </row>
    <row r="163" spans="1:17" ht="22.5" customHeight="1" outlineLevel="2">
      <c r="A163" s="205"/>
      <c r="B163" s="588" t="s">
        <v>161</v>
      </c>
      <c r="C163" s="589"/>
      <c r="D163" s="209"/>
      <c r="E163" s="210"/>
      <c r="F163" s="172"/>
      <c r="G163" s="184"/>
      <c r="H163" s="185"/>
      <c r="I163" s="186"/>
      <c r="J163" s="187"/>
      <c r="K163" s="187"/>
      <c r="L163" s="209"/>
      <c r="M163" s="218" t="s">
        <v>202</v>
      </c>
      <c r="N163" s="218" t="s">
        <v>198</v>
      </c>
      <c r="O163" s="293"/>
      <c r="P163" s="218" t="s">
        <v>202</v>
      </c>
      <c r="Q163" s="218" t="s">
        <v>198</v>
      </c>
    </row>
    <row r="164" spans="1:17" ht="22.5" customHeight="1" outlineLevel="2">
      <c r="A164" s="205"/>
      <c r="B164" s="219" t="s">
        <v>20</v>
      </c>
      <c r="C164" s="220"/>
      <c r="D164" s="227"/>
      <c r="E164" s="228"/>
      <c r="F164" s="196" t="s">
        <v>73</v>
      </c>
      <c r="G164" s="229"/>
      <c r="H164" s="185">
        <f>D164*E164*G164</f>
        <v>0</v>
      </c>
      <c r="I164" s="230"/>
      <c r="J164" s="187">
        <f>D164*E164*I164</f>
        <v>0</v>
      </c>
      <c r="K164" s="187">
        <f>H164+J164</f>
        <v>0</v>
      </c>
      <c r="L164" s="209"/>
      <c r="M164" s="223"/>
      <c r="N164" s="223"/>
      <c r="O164" s="294"/>
      <c r="P164" s="223"/>
      <c r="Q164" s="223"/>
    </row>
    <row r="165" spans="1:17" ht="22.5" customHeight="1" outlineLevel="2">
      <c r="A165" s="205"/>
      <c r="B165" s="219" t="s">
        <v>22</v>
      </c>
      <c r="C165" s="220"/>
      <c r="D165" s="227"/>
      <c r="E165" s="228"/>
      <c r="F165" s="196" t="s">
        <v>74</v>
      </c>
      <c r="G165" s="301">
        <f t="shared" ref="G165:G167" si="44">M165*N165</f>
        <v>0</v>
      </c>
      <c r="H165" s="185">
        <f>D165*E165*G165</f>
        <v>0</v>
      </c>
      <c r="I165" s="186">
        <f>P165*Q165</f>
        <v>0</v>
      </c>
      <c r="J165" s="187">
        <f>D165*E165*I165</f>
        <v>0</v>
      </c>
      <c r="K165" s="187">
        <f>H165+J165</f>
        <v>0</v>
      </c>
      <c r="L165" s="209"/>
      <c r="M165" s="218"/>
      <c r="N165" s="218"/>
      <c r="O165" s="293"/>
      <c r="P165" s="218"/>
      <c r="Q165" s="218"/>
    </row>
    <row r="166" spans="1:17" ht="22.5" customHeight="1" outlineLevel="2">
      <c r="A166" s="205"/>
      <c r="B166" s="219" t="s">
        <v>23</v>
      </c>
      <c r="C166" s="220"/>
      <c r="D166" s="227"/>
      <c r="E166" s="228"/>
      <c r="F166" s="196" t="s">
        <v>75</v>
      </c>
      <c r="G166" s="301">
        <f t="shared" si="44"/>
        <v>0</v>
      </c>
      <c r="H166" s="185">
        <f>D166*E166*G166</f>
        <v>0</v>
      </c>
      <c r="I166" s="186">
        <f t="shared" ref="I166:I167" si="45">P166*Q166</f>
        <v>0</v>
      </c>
      <c r="J166" s="187">
        <f>D166*E166*I166</f>
        <v>0</v>
      </c>
      <c r="K166" s="187">
        <f>H166+J166</f>
        <v>0</v>
      </c>
      <c r="L166" s="209"/>
      <c r="M166" s="218"/>
      <c r="N166" s="218"/>
      <c r="O166" s="293"/>
      <c r="P166" s="218"/>
      <c r="Q166" s="218"/>
    </row>
    <row r="167" spans="1:17" ht="22.5" customHeight="1" outlineLevel="2">
      <c r="A167" s="205"/>
      <c r="B167" s="219" t="s">
        <v>24</v>
      </c>
      <c r="C167" s="220"/>
      <c r="D167" s="227"/>
      <c r="E167" s="228"/>
      <c r="F167" s="226" t="s">
        <v>76</v>
      </c>
      <c r="G167" s="301">
        <f t="shared" si="44"/>
        <v>0</v>
      </c>
      <c r="H167" s="185">
        <f>D167*E167*G167</f>
        <v>0</v>
      </c>
      <c r="I167" s="186">
        <f t="shared" si="45"/>
        <v>0</v>
      </c>
      <c r="J167" s="187">
        <f>D167*E167*I167</f>
        <v>0</v>
      </c>
      <c r="K167" s="187">
        <f>H167+J167</f>
        <v>0</v>
      </c>
      <c r="L167" s="209"/>
      <c r="M167" s="218"/>
      <c r="N167" s="218"/>
      <c r="O167" s="293"/>
      <c r="P167" s="218"/>
      <c r="Q167" s="218"/>
    </row>
    <row r="168" spans="1:17" ht="22.5" customHeight="1" outlineLevel="2">
      <c r="A168" s="205"/>
      <c r="B168" s="588" t="s">
        <v>161</v>
      </c>
      <c r="C168" s="589"/>
      <c r="D168" s="209"/>
      <c r="E168" s="210"/>
      <c r="F168" s="172"/>
      <c r="G168" s="184"/>
      <c r="H168" s="185"/>
      <c r="I168" s="186"/>
      <c r="J168" s="187"/>
      <c r="K168" s="187"/>
      <c r="L168" s="209"/>
      <c r="M168" s="218" t="s">
        <v>202</v>
      </c>
      <c r="N168" s="218" t="s">
        <v>198</v>
      </c>
      <c r="O168" s="293"/>
      <c r="P168" s="218" t="s">
        <v>202</v>
      </c>
      <c r="Q168" s="218" t="s">
        <v>198</v>
      </c>
    </row>
    <row r="169" spans="1:17" ht="22.5" customHeight="1" outlineLevel="2">
      <c r="A169" s="205"/>
      <c r="B169" s="219" t="s">
        <v>20</v>
      </c>
      <c r="C169" s="220"/>
      <c r="D169" s="227"/>
      <c r="E169" s="228"/>
      <c r="F169" s="196" t="s">
        <v>73</v>
      </c>
      <c r="G169" s="229"/>
      <c r="H169" s="185">
        <f>D169*E169*G169</f>
        <v>0</v>
      </c>
      <c r="I169" s="230"/>
      <c r="J169" s="187">
        <f>D169*E169*I169</f>
        <v>0</v>
      </c>
      <c r="K169" s="187">
        <f>H169+J169</f>
        <v>0</v>
      </c>
      <c r="L169" s="209"/>
      <c r="M169" s="223"/>
      <c r="N169" s="223"/>
      <c r="O169" s="294"/>
      <c r="P169" s="223"/>
      <c r="Q169" s="223"/>
    </row>
    <row r="170" spans="1:17" ht="22.5" customHeight="1" outlineLevel="2">
      <c r="A170" s="205"/>
      <c r="B170" s="219" t="s">
        <v>22</v>
      </c>
      <c r="C170" s="220"/>
      <c r="D170" s="227"/>
      <c r="E170" s="228"/>
      <c r="F170" s="196" t="s">
        <v>74</v>
      </c>
      <c r="G170" s="301">
        <f t="shared" ref="G170:G172" si="46">M170*N170</f>
        <v>0</v>
      </c>
      <c r="H170" s="185">
        <f>D170*E170*G170</f>
        <v>0</v>
      </c>
      <c r="I170" s="186">
        <f>P170*Q170</f>
        <v>0</v>
      </c>
      <c r="J170" s="187">
        <f>D170*E170*I170</f>
        <v>0</v>
      </c>
      <c r="K170" s="187">
        <f>H170+J170</f>
        <v>0</v>
      </c>
      <c r="L170" s="209"/>
      <c r="M170" s="218"/>
      <c r="N170" s="218"/>
      <c r="O170" s="293"/>
      <c r="P170" s="218"/>
      <c r="Q170" s="218"/>
    </row>
    <row r="171" spans="1:17" ht="22.5" customHeight="1" outlineLevel="2">
      <c r="A171" s="205"/>
      <c r="B171" s="219" t="s">
        <v>23</v>
      </c>
      <c r="C171" s="220"/>
      <c r="D171" s="227"/>
      <c r="E171" s="228"/>
      <c r="F171" s="196" t="s">
        <v>75</v>
      </c>
      <c r="G171" s="301">
        <f t="shared" si="46"/>
        <v>0</v>
      </c>
      <c r="H171" s="185">
        <f>D171*E171*G171</f>
        <v>0</v>
      </c>
      <c r="I171" s="186">
        <f t="shared" ref="I171:I172" si="47">P171*Q171</f>
        <v>0</v>
      </c>
      <c r="J171" s="187">
        <f>D171*E171*I171</f>
        <v>0</v>
      </c>
      <c r="K171" s="187">
        <f>H171+J171</f>
        <v>0</v>
      </c>
      <c r="L171" s="209"/>
      <c r="M171" s="218"/>
      <c r="N171" s="218"/>
      <c r="O171" s="293"/>
      <c r="P171" s="218"/>
      <c r="Q171" s="218"/>
    </row>
    <row r="172" spans="1:17" ht="22.5" customHeight="1" outlineLevel="2">
      <c r="A172" s="205"/>
      <c r="B172" s="219" t="s">
        <v>24</v>
      </c>
      <c r="C172" s="220"/>
      <c r="D172" s="227"/>
      <c r="E172" s="228"/>
      <c r="F172" s="226" t="s">
        <v>76</v>
      </c>
      <c r="G172" s="301">
        <f t="shared" si="46"/>
        <v>0</v>
      </c>
      <c r="H172" s="185">
        <f>D172*E172*G172</f>
        <v>0</v>
      </c>
      <c r="I172" s="186">
        <f t="shared" si="47"/>
        <v>0</v>
      </c>
      <c r="J172" s="187">
        <f>D172*E172*I172</f>
        <v>0</v>
      </c>
      <c r="K172" s="187">
        <f>H172+J172</f>
        <v>0</v>
      </c>
      <c r="L172" s="209"/>
      <c r="M172" s="218"/>
      <c r="N172" s="218"/>
      <c r="O172" s="293"/>
      <c r="P172" s="218"/>
      <c r="Q172" s="218"/>
    </row>
    <row r="173" spans="1:17" ht="22.5" customHeight="1" outlineLevel="2">
      <c r="A173" s="205"/>
      <c r="B173" s="588" t="s">
        <v>161</v>
      </c>
      <c r="C173" s="589"/>
      <c r="D173" s="209"/>
      <c r="E173" s="210"/>
      <c r="F173" s="172"/>
      <c r="G173" s="184"/>
      <c r="H173" s="185"/>
      <c r="I173" s="186"/>
      <c r="J173" s="187"/>
      <c r="K173" s="187"/>
      <c r="L173" s="209"/>
      <c r="M173" s="218" t="s">
        <v>202</v>
      </c>
      <c r="N173" s="218" t="s">
        <v>198</v>
      </c>
      <c r="O173" s="293"/>
      <c r="P173" s="218" t="s">
        <v>202</v>
      </c>
      <c r="Q173" s="218" t="s">
        <v>198</v>
      </c>
    </row>
    <row r="174" spans="1:17" ht="22.5" customHeight="1" outlineLevel="2">
      <c r="A174" s="205"/>
      <c r="B174" s="219" t="s">
        <v>20</v>
      </c>
      <c r="C174" s="220"/>
      <c r="D174" s="227"/>
      <c r="E174" s="228"/>
      <c r="F174" s="196" t="s">
        <v>73</v>
      </c>
      <c r="G174" s="229"/>
      <c r="H174" s="185">
        <f>D174*E174*G174</f>
        <v>0</v>
      </c>
      <c r="I174" s="230"/>
      <c r="J174" s="187">
        <f>D174*E174*I174</f>
        <v>0</v>
      </c>
      <c r="K174" s="187">
        <f>H174+J174</f>
        <v>0</v>
      </c>
      <c r="L174" s="209"/>
      <c r="M174" s="223"/>
      <c r="N174" s="223"/>
      <c r="O174" s="294"/>
      <c r="P174" s="223"/>
      <c r="Q174" s="223"/>
    </row>
    <row r="175" spans="1:17" ht="22.5" customHeight="1" outlineLevel="2">
      <c r="A175" s="205"/>
      <c r="B175" s="219" t="s">
        <v>22</v>
      </c>
      <c r="C175" s="220"/>
      <c r="D175" s="227"/>
      <c r="E175" s="228"/>
      <c r="F175" s="196" t="s">
        <v>74</v>
      </c>
      <c r="G175" s="301">
        <f t="shared" ref="G175:G177" si="48">M175*N175</f>
        <v>0</v>
      </c>
      <c r="H175" s="185">
        <f>D175*E175*G175</f>
        <v>0</v>
      </c>
      <c r="I175" s="186">
        <f>P175*Q175</f>
        <v>0</v>
      </c>
      <c r="J175" s="187">
        <f>D175*E175*I175</f>
        <v>0</v>
      </c>
      <c r="K175" s="187">
        <f>H175+J175</f>
        <v>0</v>
      </c>
      <c r="L175" s="209"/>
      <c r="M175" s="218"/>
      <c r="N175" s="218"/>
      <c r="O175" s="293"/>
      <c r="P175" s="218"/>
      <c r="Q175" s="218"/>
    </row>
    <row r="176" spans="1:17" ht="22.5" customHeight="1" outlineLevel="2">
      <c r="A176" s="205"/>
      <c r="B176" s="219" t="s">
        <v>23</v>
      </c>
      <c r="C176" s="220"/>
      <c r="D176" s="227"/>
      <c r="E176" s="228"/>
      <c r="F176" s="196" t="s">
        <v>75</v>
      </c>
      <c r="G176" s="301">
        <f t="shared" si="48"/>
        <v>0</v>
      </c>
      <c r="H176" s="185">
        <f>D176*E176*G176</f>
        <v>0</v>
      </c>
      <c r="I176" s="186">
        <f t="shared" ref="I176:I177" si="49">P176*Q176</f>
        <v>0</v>
      </c>
      <c r="J176" s="187">
        <f>D176*E176*I176</f>
        <v>0</v>
      </c>
      <c r="K176" s="187">
        <f>H176+J176</f>
        <v>0</v>
      </c>
      <c r="L176" s="209"/>
      <c r="M176" s="218"/>
      <c r="N176" s="218"/>
      <c r="O176" s="293"/>
      <c r="P176" s="218"/>
      <c r="Q176" s="218"/>
    </row>
    <row r="177" spans="1:17" ht="22.5" customHeight="1" outlineLevel="2">
      <c r="A177" s="205"/>
      <c r="B177" s="219" t="s">
        <v>24</v>
      </c>
      <c r="C177" s="220"/>
      <c r="D177" s="227"/>
      <c r="E177" s="228"/>
      <c r="F177" s="226" t="s">
        <v>76</v>
      </c>
      <c r="G177" s="301">
        <f t="shared" si="48"/>
        <v>0</v>
      </c>
      <c r="H177" s="185">
        <f>D177*E177*G177</f>
        <v>0</v>
      </c>
      <c r="I177" s="186">
        <f t="shared" si="49"/>
        <v>0</v>
      </c>
      <c r="J177" s="187">
        <f>D177*E177*I177</f>
        <v>0</v>
      </c>
      <c r="K177" s="187">
        <f>H177+J177</f>
        <v>0</v>
      </c>
      <c r="L177" s="209"/>
      <c r="M177" s="218"/>
      <c r="N177" s="218"/>
      <c r="O177" s="293"/>
      <c r="P177" s="218"/>
      <c r="Q177" s="218"/>
    </row>
    <row r="178" spans="1:17" ht="22.5" customHeight="1" outlineLevel="2">
      <c r="A178" s="205"/>
      <c r="B178" s="588" t="s">
        <v>161</v>
      </c>
      <c r="C178" s="589"/>
      <c r="D178" s="209"/>
      <c r="E178" s="210"/>
      <c r="F178" s="172"/>
      <c r="G178" s="184"/>
      <c r="H178" s="185"/>
      <c r="I178" s="186"/>
      <c r="J178" s="187"/>
      <c r="K178" s="187"/>
      <c r="L178" s="209"/>
      <c r="M178" s="218" t="s">
        <v>202</v>
      </c>
      <c r="N178" s="218" t="s">
        <v>198</v>
      </c>
      <c r="O178" s="293"/>
      <c r="P178" s="218" t="s">
        <v>202</v>
      </c>
      <c r="Q178" s="218" t="s">
        <v>198</v>
      </c>
    </row>
    <row r="179" spans="1:17" ht="22.5" customHeight="1" outlineLevel="2">
      <c r="A179" s="205"/>
      <c r="B179" s="219" t="s">
        <v>20</v>
      </c>
      <c r="C179" s="220"/>
      <c r="D179" s="227"/>
      <c r="E179" s="228"/>
      <c r="F179" s="196" t="s">
        <v>73</v>
      </c>
      <c r="G179" s="229"/>
      <c r="H179" s="185">
        <f>D179*E179*G179</f>
        <v>0</v>
      </c>
      <c r="I179" s="230"/>
      <c r="J179" s="187">
        <f>D179*E179*I179</f>
        <v>0</v>
      </c>
      <c r="K179" s="187">
        <f>H179+J179</f>
        <v>0</v>
      </c>
      <c r="L179" s="209"/>
      <c r="M179" s="223"/>
      <c r="N179" s="223"/>
      <c r="O179" s="294"/>
      <c r="P179" s="223"/>
      <c r="Q179" s="223"/>
    </row>
    <row r="180" spans="1:17" ht="22.5" customHeight="1" outlineLevel="2">
      <c r="A180" s="205"/>
      <c r="B180" s="219" t="s">
        <v>22</v>
      </c>
      <c r="C180" s="220"/>
      <c r="D180" s="227"/>
      <c r="E180" s="228"/>
      <c r="F180" s="196" t="s">
        <v>74</v>
      </c>
      <c r="G180" s="301">
        <f t="shared" ref="G180:G182" si="50">M180*N180</f>
        <v>0</v>
      </c>
      <c r="H180" s="185">
        <f>D180*E180*G180</f>
        <v>0</v>
      </c>
      <c r="I180" s="186">
        <f>P180*Q180</f>
        <v>0</v>
      </c>
      <c r="J180" s="187">
        <f>D180*E180*I180</f>
        <v>0</v>
      </c>
      <c r="K180" s="187">
        <f>H180+J180</f>
        <v>0</v>
      </c>
      <c r="L180" s="209"/>
      <c r="M180" s="218"/>
      <c r="N180" s="218"/>
      <c r="O180" s="293"/>
      <c r="P180" s="218"/>
      <c r="Q180" s="218"/>
    </row>
    <row r="181" spans="1:17" ht="22.5" customHeight="1" outlineLevel="2">
      <c r="A181" s="205"/>
      <c r="B181" s="219" t="s">
        <v>23</v>
      </c>
      <c r="C181" s="220"/>
      <c r="D181" s="227"/>
      <c r="E181" s="228"/>
      <c r="F181" s="196" t="s">
        <v>75</v>
      </c>
      <c r="G181" s="301">
        <f t="shared" si="50"/>
        <v>0</v>
      </c>
      <c r="H181" s="185">
        <f>D181*E181*G181</f>
        <v>0</v>
      </c>
      <c r="I181" s="186">
        <f t="shared" ref="I181:I182" si="51">P181*Q181</f>
        <v>0</v>
      </c>
      <c r="J181" s="187">
        <f>D181*E181*I181</f>
        <v>0</v>
      </c>
      <c r="K181" s="187">
        <f>H181+J181</f>
        <v>0</v>
      </c>
      <c r="L181" s="209"/>
      <c r="M181" s="218"/>
      <c r="N181" s="218"/>
      <c r="O181" s="293"/>
      <c r="P181" s="218"/>
      <c r="Q181" s="218"/>
    </row>
    <row r="182" spans="1:17" ht="22.5" customHeight="1" outlineLevel="2">
      <c r="A182" s="205"/>
      <c r="B182" s="219" t="s">
        <v>24</v>
      </c>
      <c r="C182" s="220"/>
      <c r="D182" s="227"/>
      <c r="E182" s="228"/>
      <c r="F182" s="226" t="s">
        <v>76</v>
      </c>
      <c r="G182" s="301">
        <f t="shared" si="50"/>
        <v>0</v>
      </c>
      <c r="H182" s="185">
        <f>D182*E182*G182</f>
        <v>0</v>
      </c>
      <c r="I182" s="186">
        <f t="shared" si="51"/>
        <v>0</v>
      </c>
      <c r="J182" s="187">
        <f>D182*E182*I182</f>
        <v>0</v>
      </c>
      <c r="K182" s="187">
        <f>H182+J182</f>
        <v>0</v>
      </c>
      <c r="L182" s="209"/>
      <c r="M182" s="218"/>
      <c r="N182" s="218"/>
      <c r="O182" s="293"/>
      <c r="P182" s="218"/>
      <c r="Q182" s="218"/>
    </row>
    <row r="183" spans="1:17" ht="22.5" customHeight="1" outlineLevel="2">
      <c r="A183" s="205"/>
      <c r="B183" s="588" t="s">
        <v>161</v>
      </c>
      <c r="C183" s="589"/>
      <c r="D183" s="209"/>
      <c r="E183" s="210"/>
      <c r="F183" s="172"/>
      <c r="G183" s="184"/>
      <c r="H183" s="185"/>
      <c r="I183" s="186"/>
      <c r="J183" s="187"/>
      <c r="K183" s="187"/>
      <c r="L183" s="209"/>
      <c r="M183" s="218" t="s">
        <v>202</v>
      </c>
      <c r="N183" s="218" t="s">
        <v>198</v>
      </c>
      <c r="O183" s="293"/>
      <c r="P183" s="218" t="s">
        <v>202</v>
      </c>
      <c r="Q183" s="218" t="s">
        <v>198</v>
      </c>
    </row>
    <row r="184" spans="1:17" ht="22.5" customHeight="1" outlineLevel="2">
      <c r="A184" s="205"/>
      <c r="B184" s="219" t="s">
        <v>20</v>
      </c>
      <c r="C184" s="220"/>
      <c r="D184" s="227"/>
      <c r="E184" s="228"/>
      <c r="F184" s="196" t="s">
        <v>73</v>
      </c>
      <c r="G184" s="229"/>
      <c r="H184" s="185">
        <f>D184*E184*G184</f>
        <v>0</v>
      </c>
      <c r="I184" s="230"/>
      <c r="J184" s="187">
        <f>D184*E184*I184</f>
        <v>0</v>
      </c>
      <c r="K184" s="187">
        <f>H184+J184</f>
        <v>0</v>
      </c>
      <c r="L184" s="209"/>
      <c r="M184" s="223"/>
      <c r="N184" s="223"/>
      <c r="O184" s="294"/>
      <c r="P184" s="223"/>
      <c r="Q184" s="223"/>
    </row>
    <row r="185" spans="1:17" ht="22.5" customHeight="1" outlineLevel="2">
      <c r="A185" s="205"/>
      <c r="B185" s="219" t="s">
        <v>22</v>
      </c>
      <c r="C185" s="220"/>
      <c r="D185" s="227"/>
      <c r="E185" s="228"/>
      <c r="F185" s="196" t="s">
        <v>74</v>
      </c>
      <c r="G185" s="301">
        <f t="shared" ref="G185:G187" si="52">M185*N185</f>
        <v>0</v>
      </c>
      <c r="H185" s="185">
        <f>D185*E185*G185</f>
        <v>0</v>
      </c>
      <c r="I185" s="186">
        <f>P185*Q185</f>
        <v>0</v>
      </c>
      <c r="J185" s="187">
        <f>D185*E185*I185</f>
        <v>0</v>
      </c>
      <c r="K185" s="187">
        <f>H185+J185</f>
        <v>0</v>
      </c>
      <c r="L185" s="209"/>
      <c r="M185" s="218"/>
      <c r="N185" s="218"/>
      <c r="O185" s="293"/>
      <c r="P185" s="218"/>
      <c r="Q185" s="218"/>
    </row>
    <row r="186" spans="1:17" ht="22.5" customHeight="1" outlineLevel="2">
      <c r="A186" s="205"/>
      <c r="B186" s="219" t="s">
        <v>23</v>
      </c>
      <c r="C186" s="220"/>
      <c r="D186" s="227"/>
      <c r="E186" s="228"/>
      <c r="F186" s="196" t="s">
        <v>75</v>
      </c>
      <c r="G186" s="301">
        <f t="shared" si="52"/>
        <v>0</v>
      </c>
      <c r="H186" s="185">
        <f>D186*E186*G186</f>
        <v>0</v>
      </c>
      <c r="I186" s="186">
        <f t="shared" ref="I186:I187" si="53">P186*Q186</f>
        <v>0</v>
      </c>
      <c r="J186" s="187">
        <f>D186*E186*I186</f>
        <v>0</v>
      </c>
      <c r="K186" s="187">
        <f>H186+J186</f>
        <v>0</v>
      </c>
      <c r="L186" s="209"/>
      <c r="M186" s="218"/>
      <c r="N186" s="218"/>
      <c r="O186" s="293"/>
      <c r="P186" s="218"/>
      <c r="Q186" s="218"/>
    </row>
    <row r="187" spans="1:17" ht="22.5" customHeight="1" outlineLevel="2">
      <c r="A187" s="205"/>
      <c r="B187" s="219" t="s">
        <v>24</v>
      </c>
      <c r="C187" s="220"/>
      <c r="D187" s="227"/>
      <c r="E187" s="228"/>
      <c r="F187" s="226" t="s">
        <v>76</v>
      </c>
      <c r="G187" s="301">
        <f t="shared" si="52"/>
        <v>0</v>
      </c>
      <c r="H187" s="185">
        <f>D187*E187*G187</f>
        <v>0</v>
      </c>
      <c r="I187" s="186">
        <f t="shared" si="53"/>
        <v>0</v>
      </c>
      <c r="J187" s="187">
        <f>D187*E187*I187</f>
        <v>0</v>
      </c>
      <c r="K187" s="187">
        <f>H187+J187</f>
        <v>0</v>
      </c>
      <c r="L187" s="209"/>
      <c r="M187" s="218"/>
      <c r="N187" s="218"/>
      <c r="O187" s="293"/>
      <c r="P187" s="218"/>
      <c r="Q187" s="218"/>
    </row>
    <row r="188" spans="1:17" ht="22.5" customHeight="1" outlineLevel="2">
      <c r="A188" s="205"/>
      <c r="B188" s="588" t="s">
        <v>161</v>
      </c>
      <c r="C188" s="589"/>
      <c r="D188" s="209"/>
      <c r="E188" s="210"/>
      <c r="F188" s="172"/>
      <c r="G188" s="184"/>
      <c r="H188" s="185"/>
      <c r="I188" s="186"/>
      <c r="J188" s="187"/>
      <c r="K188" s="187"/>
      <c r="L188" s="209"/>
      <c r="M188" s="218" t="s">
        <v>202</v>
      </c>
      <c r="N188" s="218" t="s">
        <v>198</v>
      </c>
      <c r="O188" s="293"/>
      <c r="P188" s="218" t="s">
        <v>202</v>
      </c>
      <c r="Q188" s="218" t="s">
        <v>198</v>
      </c>
    </row>
    <row r="189" spans="1:17" ht="22.5" customHeight="1" outlineLevel="2">
      <c r="A189" s="205"/>
      <c r="B189" s="219" t="s">
        <v>20</v>
      </c>
      <c r="C189" s="220"/>
      <c r="D189" s="227"/>
      <c r="E189" s="228"/>
      <c r="F189" s="196" t="s">
        <v>73</v>
      </c>
      <c r="G189" s="229"/>
      <c r="H189" s="185">
        <f>D189*E189*G189</f>
        <v>0</v>
      </c>
      <c r="I189" s="230"/>
      <c r="J189" s="187">
        <f>D189*E189*I189</f>
        <v>0</v>
      </c>
      <c r="K189" s="187">
        <f>H189+J189</f>
        <v>0</v>
      </c>
      <c r="L189" s="209"/>
      <c r="M189" s="223"/>
      <c r="N189" s="223"/>
      <c r="O189" s="294"/>
      <c r="P189" s="223"/>
      <c r="Q189" s="223"/>
    </row>
    <row r="190" spans="1:17" ht="22.5" customHeight="1" outlineLevel="2">
      <c r="A190" s="205"/>
      <c r="B190" s="219" t="s">
        <v>22</v>
      </c>
      <c r="C190" s="220"/>
      <c r="D190" s="227"/>
      <c r="E190" s="228"/>
      <c r="F190" s="196" t="s">
        <v>74</v>
      </c>
      <c r="G190" s="301">
        <f t="shared" ref="G190:G192" si="54">M190*N190</f>
        <v>0</v>
      </c>
      <c r="H190" s="185">
        <f>D190*E190*G190</f>
        <v>0</v>
      </c>
      <c r="I190" s="186">
        <f>P190*Q190</f>
        <v>0</v>
      </c>
      <c r="J190" s="187">
        <f>D190*E190*I190</f>
        <v>0</v>
      </c>
      <c r="K190" s="187">
        <f>H190+J190</f>
        <v>0</v>
      </c>
      <c r="L190" s="209"/>
      <c r="M190" s="218"/>
      <c r="N190" s="218"/>
      <c r="O190" s="293"/>
      <c r="P190" s="218"/>
      <c r="Q190" s="218"/>
    </row>
    <row r="191" spans="1:17" ht="22.5" customHeight="1" outlineLevel="2">
      <c r="A191" s="205"/>
      <c r="B191" s="219" t="s">
        <v>23</v>
      </c>
      <c r="C191" s="220"/>
      <c r="D191" s="227"/>
      <c r="E191" s="228"/>
      <c r="F191" s="196" t="s">
        <v>75</v>
      </c>
      <c r="G191" s="301">
        <f t="shared" si="54"/>
        <v>0</v>
      </c>
      <c r="H191" s="185">
        <f>D191*E191*G191</f>
        <v>0</v>
      </c>
      <c r="I191" s="186">
        <f t="shared" ref="I191:I192" si="55">P191*Q191</f>
        <v>0</v>
      </c>
      <c r="J191" s="187">
        <f>D191*E191*I191</f>
        <v>0</v>
      </c>
      <c r="K191" s="187">
        <f>H191+J191</f>
        <v>0</v>
      </c>
      <c r="L191" s="209"/>
      <c r="M191" s="218"/>
      <c r="N191" s="218"/>
      <c r="O191" s="293"/>
      <c r="P191" s="218"/>
      <c r="Q191" s="218"/>
    </row>
    <row r="192" spans="1:17" ht="22.5" customHeight="1" outlineLevel="2">
      <c r="A192" s="205"/>
      <c r="B192" s="219" t="s">
        <v>24</v>
      </c>
      <c r="C192" s="220"/>
      <c r="D192" s="227"/>
      <c r="E192" s="228"/>
      <c r="F192" s="226" t="s">
        <v>76</v>
      </c>
      <c r="G192" s="301">
        <f t="shared" si="54"/>
        <v>0</v>
      </c>
      <c r="H192" s="185">
        <f>D192*E192*G192</f>
        <v>0</v>
      </c>
      <c r="I192" s="186">
        <f t="shared" si="55"/>
        <v>0</v>
      </c>
      <c r="J192" s="187">
        <f>D192*E192*I192</f>
        <v>0</v>
      </c>
      <c r="K192" s="187">
        <f>H192+J192</f>
        <v>0</v>
      </c>
      <c r="L192" s="209"/>
      <c r="M192" s="218"/>
      <c r="N192" s="218"/>
      <c r="O192" s="293"/>
      <c r="P192" s="218"/>
      <c r="Q192" s="218"/>
    </row>
    <row r="193" spans="1:17" ht="22.5" customHeight="1" outlineLevel="2">
      <c r="A193" s="205"/>
      <c r="B193" s="588" t="s">
        <v>161</v>
      </c>
      <c r="C193" s="589"/>
      <c r="D193" s="209"/>
      <c r="E193" s="210"/>
      <c r="F193" s="172"/>
      <c r="G193" s="184"/>
      <c r="H193" s="185"/>
      <c r="I193" s="186"/>
      <c r="J193" s="187"/>
      <c r="K193" s="187"/>
      <c r="L193" s="209"/>
      <c r="M193" s="218" t="s">
        <v>202</v>
      </c>
      <c r="N193" s="218" t="s">
        <v>198</v>
      </c>
      <c r="O193" s="293"/>
      <c r="P193" s="218" t="s">
        <v>202</v>
      </c>
      <c r="Q193" s="218" t="s">
        <v>198</v>
      </c>
    </row>
    <row r="194" spans="1:17" ht="22.5" customHeight="1" outlineLevel="2">
      <c r="A194" s="205"/>
      <c r="B194" s="219" t="s">
        <v>20</v>
      </c>
      <c r="C194" s="220"/>
      <c r="D194" s="227"/>
      <c r="E194" s="228"/>
      <c r="F194" s="196" t="s">
        <v>73</v>
      </c>
      <c r="G194" s="229"/>
      <c r="H194" s="185">
        <f>D194*E194*G194</f>
        <v>0</v>
      </c>
      <c r="I194" s="230"/>
      <c r="J194" s="187">
        <f>D194*E194*I194</f>
        <v>0</v>
      </c>
      <c r="K194" s="187">
        <f>H194+J194</f>
        <v>0</v>
      </c>
      <c r="L194" s="209"/>
      <c r="M194" s="223"/>
      <c r="N194" s="223"/>
      <c r="O194" s="294"/>
      <c r="P194" s="223"/>
      <c r="Q194" s="223"/>
    </row>
    <row r="195" spans="1:17" ht="22.5" customHeight="1" outlineLevel="2">
      <c r="A195" s="205"/>
      <c r="B195" s="219" t="s">
        <v>22</v>
      </c>
      <c r="C195" s="220"/>
      <c r="D195" s="227"/>
      <c r="E195" s="228"/>
      <c r="F195" s="196" t="s">
        <v>74</v>
      </c>
      <c r="G195" s="301">
        <f t="shared" ref="G195:G197" si="56">M195*N195</f>
        <v>0</v>
      </c>
      <c r="H195" s="185">
        <f>D195*E195*G195</f>
        <v>0</v>
      </c>
      <c r="I195" s="186">
        <f>P195*Q195</f>
        <v>0</v>
      </c>
      <c r="J195" s="187">
        <f>D195*E195*I195</f>
        <v>0</v>
      </c>
      <c r="K195" s="187">
        <f>H195+J195</f>
        <v>0</v>
      </c>
      <c r="L195" s="209"/>
      <c r="M195" s="218"/>
      <c r="N195" s="218"/>
      <c r="O195" s="293"/>
      <c r="P195" s="218"/>
      <c r="Q195" s="218"/>
    </row>
    <row r="196" spans="1:17" ht="22.5" customHeight="1" outlineLevel="2">
      <c r="A196" s="205"/>
      <c r="B196" s="219" t="s">
        <v>23</v>
      </c>
      <c r="C196" s="220"/>
      <c r="D196" s="227"/>
      <c r="E196" s="228"/>
      <c r="F196" s="196" t="s">
        <v>75</v>
      </c>
      <c r="G196" s="301">
        <f t="shared" si="56"/>
        <v>0</v>
      </c>
      <c r="H196" s="185">
        <f>D196*E196*G196</f>
        <v>0</v>
      </c>
      <c r="I196" s="186">
        <f t="shared" ref="I196:I197" si="57">P196*Q196</f>
        <v>0</v>
      </c>
      <c r="J196" s="187">
        <f>D196*E196*I196</f>
        <v>0</v>
      </c>
      <c r="K196" s="187">
        <f>H196+J196</f>
        <v>0</v>
      </c>
      <c r="L196" s="209"/>
      <c r="M196" s="218"/>
      <c r="N196" s="218"/>
      <c r="O196" s="293"/>
      <c r="P196" s="218"/>
      <c r="Q196" s="218"/>
    </row>
    <row r="197" spans="1:17" ht="22.5" customHeight="1" outlineLevel="2">
      <c r="A197" s="205"/>
      <c r="B197" s="219" t="s">
        <v>24</v>
      </c>
      <c r="C197" s="220"/>
      <c r="D197" s="227"/>
      <c r="E197" s="228"/>
      <c r="F197" s="226" t="s">
        <v>76</v>
      </c>
      <c r="G197" s="301">
        <f t="shared" si="56"/>
        <v>0</v>
      </c>
      <c r="H197" s="185">
        <f>D197*E197*G197</f>
        <v>0</v>
      </c>
      <c r="I197" s="186">
        <f t="shared" si="57"/>
        <v>0</v>
      </c>
      <c r="J197" s="187">
        <f>D197*E197*I197</f>
        <v>0</v>
      </c>
      <c r="K197" s="187">
        <f>H197+J197</f>
        <v>0</v>
      </c>
      <c r="L197" s="209"/>
      <c r="M197" s="218"/>
      <c r="N197" s="218"/>
      <c r="O197" s="293"/>
      <c r="P197" s="218"/>
      <c r="Q197" s="218"/>
    </row>
    <row r="198" spans="1:17" ht="22.5" customHeight="1" outlineLevel="2">
      <c r="A198" s="205"/>
      <c r="B198" s="588" t="s">
        <v>161</v>
      </c>
      <c r="C198" s="589"/>
      <c r="D198" s="209"/>
      <c r="E198" s="210"/>
      <c r="F198" s="172"/>
      <c r="G198" s="184"/>
      <c r="H198" s="185"/>
      <c r="I198" s="186"/>
      <c r="J198" s="187"/>
      <c r="K198" s="187"/>
      <c r="L198" s="209"/>
      <c r="M198" s="218" t="s">
        <v>202</v>
      </c>
      <c r="N198" s="218" t="s">
        <v>198</v>
      </c>
      <c r="O198" s="293"/>
      <c r="P198" s="218" t="s">
        <v>202</v>
      </c>
      <c r="Q198" s="218" t="s">
        <v>198</v>
      </c>
    </row>
    <row r="199" spans="1:17" ht="22.5" customHeight="1" outlineLevel="2">
      <c r="A199" s="205"/>
      <c r="B199" s="219" t="s">
        <v>20</v>
      </c>
      <c r="C199" s="220"/>
      <c r="D199" s="227"/>
      <c r="E199" s="228"/>
      <c r="F199" s="196" t="s">
        <v>73</v>
      </c>
      <c r="G199" s="229"/>
      <c r="H199" s="185">
        <f>D199*E199*G199</f>
        <v>0</v>
      </c>
      <c r="I199" s="230"/>
      <c r="J199" s="187">
        <f>D199*E199*I199</f>
        <v>0</v>
      </c>
      <c r="K199" s="187">
        <f>H199+J199</f>
        <v>0</v>
      </c>
      <c r="L199" s="209"/>
      <c r="M199" s="223"/>
      <c r="N199" s="223"/>
      <c r="O199" s="294"/>
      <c r="P199" s="223"/>
      <c r="Q199" s="223"/>
    </row>
    <row r="200" spans="1:17" ht="22.5" customHeight="1" outlineLevel="2">
      <c r="A200" s="205"/>
      <c r="B200" s="219" t="s">
        <v>22</v>
      </c>
      <c r="C200" s="220"/>
      <c r="D200" s="227"/>
      <c r="E200" s="228"/>
      <c r="F200" s="196" t="s">
        <v>74</v>
      </c>
      <c r="G200" s="301">
        <f t="shared" ref="G200:G202" si="58">M200*N200</f>
        <v>0</v>
      </c>
      <c r="H200" s="185">
        <f>D200*E200*G200</f>
        <v>0</v>
      </c>
      <c r="I200" s="186">
        <f>P200*Q200</f>
        <v>0</v>
      </c>
      <c r="J200" s="187">
        <f>D200*E200*I200</f>
        <v>0</v>
      </c>
      <c r="K200" s="187">
        <f>H200+J200</f>
        <v>0</v>
      </c>
      <c r="L200" s="209"/>
      <c r="M200" s="218"/>
      <c r="N200" s="218"/>
      <c r="O200" s="293"/>
      <c r="P200" s="218"/>
      <c r="Q200" s="218"/>
    </row>
    <row r="201" spans="1:17" ht="22.5" customHeight="1" outlineLevel="2">
      <c r="A201" s="205"/>
      <c r="B201" s="219" t="s">
        <v>23</v>
      </c>
      <c r="C201" s="220"/>
      <c r="D201" s="227"/>
      <c r="E201" s="228"/>
      <c r="F201" s="196" t="s">
        <v>75</v>
      </c>
      <c r="G201" s="301">
        <f t="shared" si="58"/>
        <v>0</v>
      </c>
      <c r="H201" s="185">
        <f>D201*E201*G201</f>
        <v>0</v>
      </c>
      <c r="I201" s="186">
        <f t="shared" ref="I201:I202" si="59">P201*Q201</f>
        <v>0</v>
      </c>
      <c r="J201" s="187">
        <f>D201*E201*I201</f>
        <v>0</v>
      </c>
      <c r="K201" s="187">
        <f>H201+J201</f>
        <v>0</v>
      </c>
      <c r="L201" s="209"/>
      <c r="M201" s="218"/>
      <c r="N201" s="218"/>
      <c r="O201" s="293"/>
      <c r="P201" s="218"/>
      <c r="Q201" s="218"/>
    </row>
    <row r="202" spans="1:17" ht="22.5" customHeight="1" outlineLevel="2">
      <c r="A202" s="205"/>
      <c r="B202" s="219" t="s">
        <v>24</v>
      </c>
      <c r="C202" s="220"/>
      <c r="D202" s="227"/>
      <c r="E202" s="228"/>
      <c r="F202" s="226" t="s">
        <v>76</v>
      </c>
      <c r="G202" s="301">
        <f t="shared" si="58"/>
        <v>0</v>
      </c>
      <c r="H202" s="185">
        <f>D202*E202*G202</f>
        <v>0</v>
      </c>
      <c r="I202" s="186">
        <f t="shared" si="59"/>
        <v>0</v>
      </c>
      <c r="J202" s="187">
        <f>D202*E202*I202</f>
        <v>0</v>
      </c>
      <c r="K202" s="187">
        <f>H202+J202</f>
        <v>0</v>
      </c>
      <c r="L202" s="209"/>
      <c r="M202" s="218"/>
      <c r="N202" s="218"/>
      <c r="O202" s="293"/>
      <c r="P202" s="218"/>
      <c r="Q202" s="218"/>
    </row>
    <row r="203" spans="1:17" ht="22.5" customHeight="1" outlineLevel="2">
      <c r="A203" s="205"/>
      <c r="B203" s="588" t="s">
        <v>161</v>
      </c>
      <c r="C203" s="589"/>
      <c r="D203" s="209"/>
      <c r="E203" s="210"/>
      <c r="F203" s="172"/>
      <c r="G203" s="184"/>
      <c r="H203" s="185"/>
      <c r="I203" s="186"/>
      <c r="J203" s="187"/>
      <c r="K203" s="187"/>
      <c r="L203" s="209"/>
      <c r="M203" s="218" t="s">
        <v>202</v>
      </c>
      <c r="N203" s="218" t="s">
        <v>198</v>
      </c>
      <c r="O203" s="293"/>
      <c r="P203" s="218" t="s">
        <v>202</v>
      </c>
      <c r="Q203" s="218" t="s">
        <v>198</v>
      </c>
    </row>
    <row r="204" spans="1:17" ht="22.5" customHeight="1" outlineLevel="2">
      <c r="A204" s="205"/>
      <c r="B204" s="219" t="s">
        <v>20</v>
      </c>
      <c r="C204" s="220"/>
      <c r="D204" s="227"/>
      <c r="E204" s="228"/>
      <c r="F204" s="196" t="s">
        <v>73</v>
      </c>
      <c r="G204" s="229"/>
      <c r="H204" s="185">
        <f>D204*E204*G204</f>
        <v>0</v>
      </c>
      <c r="I204" s="230"/>
      <c r="J204" s="187">
        <f>D204*E204*I204</f>
        <v>0</v>
      </c>
      <c r="K204" s="187">
        <f>H204+J204</f>
        <v>0</v>
      </c>
      <c r="L204" s="209"/>
      <c r="M204" s="223"/>
      <c r="N204" s="223"/>
      <c r="O204" s="294"/>
      <c r="P204" s="223"/>
      <c r="Q204" s="223"/>
    </row>
    <row r="205" spans="1:17" ht="22.5" customHeight="1" outlineLevel="2">
      <c r="A205" s="205"/>
      <c r="B205" s="219" t="s">
        <v>22</v>
      </c>
      <c r="C205" s="220"/>
      <c r="D205" s="227"/>
      <c r="E205" s="228"/>
      <c r="F205" s="196" t="s">
        <v>74</v>
      </c>
      <c r="G205" s="301">
        <f t="shared" ref="G205:G207" si="60">M205*N205</f>
        <v>0</v>
      </c>
      <c r="H205" s="185">
        <f>D205*E205*G205</f>
        <v>0</v>
      </c>
      <c r="I205" s="186">
        <f>P205*Q205</f>
        <v>0</v>
      </c>
      <c r="J205" s="187">
        <f>D205*E205*I205</f>
        <v>0</v>
      </c>
      <c r="K205" s="187">
        <f>H205+J205</f>
        <v>0</v>
      </c>
      <c r="L205" s="209"/>
      <c r="M205" s="218"/>
      <c r="N205" s="218"/>
      <c r="O205" s="293"/>
      <c r="P205" s="218"/>
      <c r="Q205" s="218"/>
    </row>
    <row r="206" spans="1:17" ht="22.5" customHeight="1" outlineLevel="2">
      <c r="A206" s="205"/>
      <c r="B206" s="219" t="s">
        <v>23</v>
      </c>
      <c r="C206" s="220"/>
      <c r="D206" s="227"/>
      <c r="E206" s="228"/>
      <c r="F206" s="196" t="s">
        <v>75</v>
      </c>
      <c r="G206" s="301">
        <f t="shared" si="60"/>
        <v>0</v>
      </c>
      <c r="H206" s="185">
        <f>D206*E206*G206</f>
        <v>0</v>
      </c>
      <c r="I206" s="186">
        <f t="shared" ref="I206:I207" si="61">P206*Q206</f>
        <v>0</v>
      </c>
      <c r="J206" s="187">
        <f>D206*E206*I206</f>
        <v>0</v>
      </c>
      <c r="K206" s="187">
        <f>H206+J206</f>
        <v>0</v>
      </c>
      <c r="L206" s="209"/>
      <c r="M206" s="218"/>
      <c r="N206" s="218"/>
      <c r="O206" s="293"/>
      <c r="P206" s="218"/>
      <c r="Q206" s="218"/>
    </row>
    <row r="207" spans="1:17" ht="22.5" customHeight="1" outlineLevel="2">
      <c r="A207" s="205"/>
      <c r="B207" s="219" t="s">
        <v>24</v>
      </c>
      <c r="C207" s="220"/>
      <c r="D207" s="227"/>
      <c r="E207" s="228"/>
      <c r="F207" s="226" t="s">
        <v>76</v>
      </c>
      <c r="G207" s="301">
        <f t="shared" si="60"/>
        <v>0</v>
      </c>
      <c r="H207" s="185">
        <f>D207*E207*G207</f>
        <v>0</v>
      </c>
      <c r="I207" s="186">
        <f t="shared" si="61"/>
        <v>0</v>
      </c>
      <c r="J207" s="187">
        <f>D207*E207*I207</f>
        <v>0</v>
      </c>
      <c r="K207" s="187">
        <f>H207+J207</f>
        <v>0</v>
      </c>
      <c r="L207" s="209"/>
      <c r="M207" s="218"/>
      <c r="N207" s="218"/>
      <c r="O207" s="293"/>
      <c r="P207" s="218"/>
      <c r="Q207" s="218"/>
    </row>
    <row r="208" spans="1:17" ht="22.5" customHeight="1" outlineLevel="2">
      <c r="A208" s="205"/>
      <c r="B208" s="588" t="s">
        <v>161</v>
      </c>
      <c r="C208" s="589"/>
      <c r="D208" s="209"/>
      <c r="E208" s="210"/>
      <c r="F208" s="172"/>
      <c r="G208" s="184"/>
      <c r="H208" s="185"/>
      <c r="I208" s="186"/>
      <c r="J208" s="187"/>
      <c r="K208" s="187"/>
      <c r="L208" s="209"/>
      <c r="M208" s="218" t="s">
        <v>202</v>
      </c>
      <c r="N208" s="218" t="s">
        <v>198</v>
      </c>
      <c r="O208" s="293"/>
      <c r="P208" s="218" t="s">
        <v>202</v>
      </c>
      <c r="Q208" s="218" t="s">
        <v>198</v>
      </c>
    </row>
    <row r="209" spans="1:17" ht="22.5" customHeight="1" outlineLevel="2">
      <c r="A209" s="205"/>
      <c r="B209" s="219" t="s">
        <v>20</v>
      </c>
      <c r="C209" s="220"/>
      <c r="D209" s="227"/>
      <c r="E209" s="228"/>
      <c r="F209" s="196" t="s">
        <v>73</v>
      </c>
      <c r="G209" s="229"/>
      <c r="H209" s="185">
        <f>D209*E209*G209</f>
        <v>0</v>
      </c>
      <c r="I209" s="230"/>
      <c r="J209" s="187">
        <f>D209*E209*I209</f>
        <v>0</v>
      </c>
      <c r="K209" s="187">
        <f>H209+J209</f>
        <v>0</v>
      </c>
      <c r="L209" s="209"/>
      <c r="M209" s="223"/>
      <c r="N209" s="223"/>
      <c r="O209" s="294"/>
      <c r="P209" s="223"/>
      <c r="Q209" s="223"/>
    </row>
    <row r="210" spans="1:17" ht="22.5" customHeight="1" outlineLevel="2">
      <c r="A210" s="205"/>
      <c r="B210" s="219" t="s">
        <v>22</v>
      </c>
      <c r="C210" s="220"/>
      <c r="D210" s="227"/>
      <c r="E210" s="228"/>
      <c r="F210" s="196" t="s">
        <v>74</v>
      </c>
      <c r="G210" s="301">
        <f t="shared" ref="G210:G212" si="62">M210*N210</f>
        <v>0</v>
      </c>
      <c r="H210" s="185">
        <f>D210*E210*G210</f>
        <v>0</v>
      </c>
      <c r="I210" s="186">
        <f>P210*Q210</f>
        <v>0</v>
      </c>
      <c r="J210" s="187">
        <f>D210*E210*I210</f>
        <v>0</v>
      </c>
      <c r="K210" s="187">
        <f>H210+J210</f>
        <v>0</v>
      </c>
      <c r="L210" s="209"/>
      <c r="M210" s="218"/>
      <c r="N210" s="218"/>
      <c r="O210" s="293"/>
      <c r="P210" s="218"/>
      <c r="Q210" s="218"/>
    </row>
    <row r="211" spans="1:17" ht="22.5" customHeight="1" outlineLevel="2">
      <c r="A211" s="205"/>
      <c r="B211" s="219" t="s">
        <v>23</v>
      </c>
      <c r="C211" s="220"/>
      <c r="D211" s="227"/>
      <c r="E211" s="228"/>
      <c r="F211" s="196" t="s">
        <v>75</v>
      </c>
      <c r="G211" s="301">
        <f t="shared" si="62"/>
        <v>0</v>
      </c>
      <c r="H211" s="185">
        <f>D211*E211*G211</f>
        <v>0</v>
      </c>
      <c r="I211" s="186">
        <f t="shared" ref="I211:I212" si="63">P211*Q211</f>
        <v>0</v>
      </c>
      <c r="J211" s="187">
        <f>D211*E211*I211</f>
        <v>0</v>
      </c>
      <c r="K211" s="187">
        <f>H211+J211</f>
        <v>0</v>
      </c>
      <c r="L211" s="209"/>
      <c r="M211" s="218"/>
      <c r="N211" s="218"/>
      <c r="O211" s="293"/>
      <c r="P211" s="218"/>
      <c r="Q211" s="218"/>
    </row>
    <row r="212" spans="1:17" ht="22.5" customHeight="1" outlineLevel="2">
      <c r="A212" s="205"/>
      <c r="B212" s="219" t="s">
        <v>24</v>
      </c>
      <c r="C212" s="220"/>
      <c r="D212" s="227"/>
      <c r="E212" s="228"/>
      <c r="F212" s="226" t="s">
        <v>76</v>
      </c>
      <c r="G212" s="301">
        <f t="shared" si="62"/>
        <v>0</v>
      </c>
      <c r="H212" s="185">
        <f>D212*E212*G212</f>
        <v>0</v>
      </c>
      <c r="I212" s="186">
        <f t="shared" si="63"/>
        <v>0</v>
      </c>
      <c r="J212" s="187">
        <f>D212*E212*I212</f>
        <v>0</v>
      </c>
      <c r="K212" s="187">
        <f>H212+J212</f>
        <v>0</v>
      </c>
      <c r="L212" s="209"/>
      <c r="M212" s="218"/>
      <c r="N212" s="218"/>
      <c r="O212" s="293"/>
      <c r="P212" s="218"/>
      <c r="Q212" s="218"/>
    </row>
    <row r="213" spans="1:17" ht="22.5" customHeight="1" outlineLevel="2">
      <c r="A213" s="205"/>
      <c r="B213" s="588" t="s">
        <v>161</v>
      </c>
      <c r="C213" s="589"/>
      <c r="D213" s="209"/>
      <c r="E213" s="210"/>
      <c r="F213" s="172"/>
      <c r="G213" s="184"/>
      <c r="H213" s="185"/>
      <c r="I213" s="186"/>
      <c r="J213" s="187"/>
      <c r="K213" s="187"/>
      <c r="L213" s="209"/>
      <c r="M213" s="218" t="s">
        <v>202</v>
      </c>
      <c r="N213" s="218" t="s">
        <v>198</v>
      </c>
      <c r="O213" s="293"/>
      <c r="P213" s="218" t="s">
        <v>202</v>
      </c>
      <c r="Q213" s="218" t="s">
        <v>198</v>
      </c>
    </row>
    <row r="214" spans="1:17" ht="22.5" customHeight="1" outlineLevel="2">
      <c r="A214" s="205"/>
      <c r="B214" s="219" t="s">
        <v>20</v>
      </c>
      <c r="C214" s="220"/>
      <c r="D214" s="227"/>
      <c r="E214" s="228"/>
      <c r="F214" s="196" t="s">
        <v>73</v>
      </c>
      <c r="G214" s="229"/>
      <c r="H214" s="185">
        <f>D214*E214*G214</f>
        <v>0</v>
      </c>
      <c r="I214" s="230"/>
      <c r="J214" s="187">
        <f>D214*E214*I214</f>
        <v>0</v>
      </c>
      <c r="K214" s="187">
        <f>H214+J214</f>
        <v>0</v>
      </c>
      <c r="L214" s="209"/>
      <c r="M214" s="223"/>
      <c r="N214" s="223"/>
      <c r="O214" s="294"/>
      <c r="P214" s="223"/>
      <c r="Q214" s="223"/>
    </row>
    <row r="215" spans="1:17" ht="22.5" customHeight="1" outlineLevel="2">
      <c r="A215" s="205"/>
      <c r="B215" s="219" t="s">
        <v>22</v>
      </c>
      <c r="C215" s="220"/>
      <c r="D215" s="227"/>
      <c r="E215" s="228"/>
      <c r="F215" s="196" t="s">
        <v>74</v>
      </c>
      <c r="G215" s="301">
        <f t="shared" ref="G215:G217" si="64">M215*N215</f>
        <v>0</v>
      </c>
      <c r="H215" s="185">
        <f>D215*E215*G215</f>
        <v>0</v>
      </c>
      <c r="I215" s="186">
        <f>P215*Q215</f>
        <v>0</v>
      </c>
      <c r="J215" s="187">
        <f>D215*E215*I215</f>
        <v>0</v>
      </c>
      <c r="K215" s="187">
        <f>H215+J215</f>
        <v>0</v>
      </c>
      <c r="L215" s="209"/>
      <c r="M215" s="218"/>
      <c r="N215" s="218"/>
      <c r="O215" s="293"/>
      <c r="P215" s="218"/>
      <c r="Q215" s="218"/>
    </row>
    <row r="216" spans="1:17" ht="22.5" customHeight="1" outlineLevel="2">
      <c r="A216" s="205"/>
      <c r="B216" s="219" t="s">
        <v>23</v>
      </c>
      <c r="C216" s="220"/>
      <c r="D216" s="227"/>
      <c r="E216" s="228"/>
      <c r="F216" s="196" t="s">
        <v>75</v>
      </c>
      <c r="G216" s="301">
        <f t="shared" si="64"/>
        <v>0</v>
      </c>
      <c r="H216" s="185">
        <f>D216*E216*G216</f>
        <v>0</v>
      </c>
      <c r="I216" s="186">
        <f t="shared" ref="I216:I217" si="65">P216*Q216</f>
        <v>0</v>
      </c>
      <c r="J216" s="187">
        <f>D216*E216*I216</f>
        <v>0</v>
      </c>
      <c r="K216" s="187">
        <f>H216+J216</f>
        <v>0</v>
      </c>
      <c r="L216" s="209"/>
      <c r="M216" s="218"/>
      <c r="N216" s="218"/>
      <c r="O216" s="293"/>
      <c r="P216" s="218"/>
      <c r="Q216" s="218"/>
    </row>
    <row r="217" spans="1:17" ht="22.5" customHeight="1" outlineLevel="2">
      <c r="A217" s="205"/>
      <c r="B217" s="219" t="s">
        <v>24</v>
      </c>
      <c r="C217" s="220"/>
      <c r="D217" s="227"/>
      <c r="E217" s="228"/>
      <c r="F217" s="226" t="s">
        <v>76</v>
      </c>
      <c r="G217" s="301">
        <f t="shared" si="64"/>
        <v>0</v>
      </c>
      <c r="H217" s="185">
        <f>D217*E217*G217</f>
        <v>0</v>
      </c>
      <c r="I217" s="186">
        <f t="shared" si="65"/>
        <v>0</v>
      </c>
      <c r="J217" s="187">
        <f>D217*E217*I217</f>
        <v>0</v>
      </c>
      <c r="K217" s="187">
        <f>H217+J217</f>
        <v>0</v>
      </c>
      <c r="L217" s="209"/>
      <c r="M217" s="218"/>
      <c r="N217" s="218"/>
      <c r="O217" s="293"/>
      <c r="P217" s="218"/>
      <c r="Q217" s="218"/>
    </row>
    <row r="218" spans="1:17" ht="22.5" customHeight="1" outlineLevel="2">
      <c r="A218" s="205"/>
      <c r="B218" s="588" t="s">
        <v>161</v>
      </c>
      <c r="C218" s="589"/>
      <c r="D218" s="209"/>
      <c r="E218" s="210"/>
      <c r="F218" s="172"/>
      <c r="G218" s="184"/>
      <c r="H218" s="185"/>
      <c r="I218" s="186"/>
      <c r="J218" s="187"/>
      <c r="K218" s="187"/>
      <c r="L218" s="209"/>
      <c r="M218" s="218" t="s">
        <v>202</v>
      </c>
      <c r="N218" s="218" t="s">
        <v>198</v>
      </c>
      <c r="O218" s="293"/>
      <c r="P218" s="218" t="s">
        <v>202</v>
      </c>
      <c r="Q218" s="218" t="s">
        <v>198</v>
      </c>
    </row>
    <row r="219" spans="1:17" ht="22.5" customHeight="1" outlineLevel="2">
      <c r="A219" s="205"/>
      <c r="B219" s="219" t="s">
        <v>20</v>
      </c>
      <c r="C219" s="220"/>
      <c r="D219" s="227"/>
      <c r="E219" s="228"/>
      <c r="F219" s="196" t="s">
        <v>73</v>
      </c>
      <c r="G219" s="229"/>
      <c r="H219" s="185">
        <f>D219*E219*G219</f>
        <v>0</v>
      </c>
      <c r="I219" s="230"/>
      <c r="J219" s="187">
        <f>D219*E219*I219</f>
        <v>0</v>
      </c>
      <c r="K219" s="187">
        <f>H219+J219</f>
        <v>0</v>
      </c>
      <c r="L219" s="209"/>
      <c r="M219" s="223"/>
      <c r="N219" s="223"/>
      <c r="O219" s="294"/>
      <c r="P219" s="223"/>
      <c r="Q219" s="223"/>
    </row>
    <row r="220" spans="1:17" ht="22.5" customHeight="1" outlineLevel="2">
      <c r="A220" s="205"/>
      <c r="B220" s="219" t="s">
        <v>22</v>
      </c>
      <c r="C220" s="220"/>
      <c r="D220" s="227"/>
      <c r="E220" s="228"/>
      <c r="F220" s="196" t="s">
        <v>74</v>
      </c>
      <c r="G220" s="301">
        <f t="shared" ref="G220:G222" si="66">M220*N220</f>
        <v>0</v>
      </c>
      <c r="H220" s="185">
        <f>D220*E220*G220</f>
        <v>0</v>
      </c>
      <c r="I220" s="186">
        <f>P220*Q220</f>
        <v>0</v>
      </c>
      <c r="J220" s="187">
        <f>D220*E220*I220</f>
        <v>0</v>
      </c>
      <c r="K220" s="187">
        <f>H220+J220</f>
        <v>0</v>
      </c>
      <c r="L220" s="209"/>
      <c r="M220" s="218"/>
      <c r="N220" s="218"/>
      <c r="O220" s="293"/>
      <c r="P220" s="218"/>
      <c r="Q220" s="218"/>
    </row>
    <row r="221" spans="1:17" ht="22.5" customHeight="1" outlineLevel="2">
      <c r="A221" s="205"/>
      <c r="B221" s="219" t="s">
        <v>23</v>
      </c>
      <c r="C221" s="220"/>
      <c r="D221" s="227"/>
      <c r="E221" s="228"/>
      <c r="F221" s="196" t="s">
        <v>75</v>
      </c>
      <c r="G221" s="301">
        <f t="shared" si="66"/>
        <v>0</v>
      </c>
      <c r="H221" s="185">
        <f>D221*E221*G221</f>
        <v>0</v>
      </c>
      <c r="I221" s="186">
        <f t="shared" ref="I221:I222" si="67">P221*Q221</f>
        <v>0</v>
      </c>
      <c r="J221" s="187">
        <f>D221*E221*I221</f>
        <v>0</v>
      </c>
      <c r="K221" s="187">
        <f>H221+J221</f>
        <v>0</v>
      </c>
      <c r="L221" s="209"/>
      <c r="M221" s="218"/>
      <c r="N221" s="218"/>
      <c r="O221" s="293"/>
      <c r="P221" s="218"/>
      <c r="Q221" s="218"/>
    </row>
    <row r="222" spans="1:17" ht="22.5" customHeight="1" outlineLevel="2">
      <c r="A222" s="205"/>
      <c r="B222" s="219" t="s">
        <v>24</v>
      </c>
      <c r="C222" s="220"/>
      <c r="D222" s="227"/>
      <c r="E222" s="228"/>
      <c r="F222" s="226" t="s">
        <v>76</v>
      </c>
      <c r="G222" s="301">
        <f t="shared" si="66"/>
        <v>0</v>
      </c>
      <c r="H222" s="185">
        <f>D222*E222*G222</f>
        <v>0</v>
      </c>
      <c r="I222" s="186">
        <f t="shared" si="67"/>
        <v>0</v>
      </c>
      <c r="J222" s="187">
        <f>D222*E222*I222</f>
        <v>0</v>
      </c>
      <c r="K222" s="187">
        <f>H222+J222</f>
        <v>0</v>
      </c>
      <c r="L222" s="209"/>
      <c r="M222" s="218"/>
      <c r="N222" s="218"/>
      <c r="O222" s="293"/>
      <c r="P222" s="218"/>
      <c r="Q222" s="218"/>
    </row>
    <row r="223" spans="1:17" ht="22.5" customHeight="1" outlineLevel="2">
      <c r="A223" s="205"/>
      <c r="B223" s="588" t="s">
        <v>161</v>
      </c>
      <c r="C223" s="589"/>
      <c r="D223" s="209"/>
      <c r="E223" s="210"/>
      <c r="F223" s="172"/>
      <c r="G223" s="184"/>
      <c r="H223" s="185"/>
      <c r="I223" s="186"/>
      <c r="J223" s="187"/>
      <c r="K223" s="187"/>
      <c r="L223" s="209"/>
      <c r="M223" s="218" t="s">
        <v>202</v>
      </c>
      <c r="N223" s="218" t="s">
        <v>198</v>
      </c>
      <c r="O223" s="293"/>
      <c r="P223" s="218" t="s">
        <v>202</v>
      </c>
      <c r="Q223" s="218" t="s">
        <v>198</v>
      </c>
    </row>
    <row r="224" spans="1:17" ht="22.5" customHeight="1" outlineLevel="2">
      <c r="A224" s="205"/>
      <c r="B224" s="219" t="s">
        <v>20</v>
      </c>
      <c r="C224" s="220"/>
      <c r="D224" s="227"/>
      <c r="E224" s="228"/>
      <c r="F224" s="196" t="s">
        <v>73</v>
      </c>
      <c r="G224" s="229"/>
      <c r="H224" s="185">
        <f>D224*E224*G224</f>
        <v>0</v>
      </c>
      <c r="I224" s="230"/>
      <c r="J224" s="187">
        <f>D224*E224*I224</f>
        <v>0</v>
      </c>
      <c r="K224" s="187">
        <f>H224+J224</f>
        <v>0</v>
      </c>
      <c r="L224" s="209"/>
      <c r="M224" s="223"/>
      <c r="N224" s="223"/>
      <c r="O224" s="294"/>
      <c r="P224" s="223"/>
      <c r="Q224" s="223"/>
    </row>
    <row r="225" spans="1:17" ht="22.5" customHeight="1" outlineLevel="2">
      <c r="A225" s="205"/>
      <c r="B225" s="219" t="s">
        <v>22</v>
      </c>
      <c r="C225" s="220"/>
      <c r="D225" s="227"/>
      <c r="E225" s="228"/>
      <c r="F225" s="196" t="s">
        <v>74</v>
      </c>
      <c r="G225" s="301">
        <f t="shared" ref="G225:G227" si="68">M225*N225</f>
        <v>0</v>
      </c>
      <c r="H225" s="185">
        <f>D225*E225*G225</f>
        <v>0</v>
      </c>
      <c r="I225" s="186">
        <f>P225*Q225</f>
        <v>0</v>
      </c>
      <c r="J225" s="187">
        <f>D225*E225*I225</f>
        <v>0</v>
      </c>
      <c r="K225" s="187">
        <f>H225+J225</f>
        <v>0</v>
      </c>
      <c r="L225" s="209"/>
      <c r="M225" s="218"/>
      <c r="N225" s="218"/>
      <c r="O225" s="293"/>
      <c r="P225" s="218"/>
      <c r="Q225" s="218"/>
    </row>
    <row r="226" spans="1:17" ht="22.5" customHeight="1" outlineLevel="2">
      <c r="A226" s="205"/>
      <c r="B226" s="219" t="s">
        <v>23</v>
      </c>
      <c r="C226" s="220"/>
      <c r="D226" s="227"/>
      <c r="E226" s="228"/>
      <c r="F226" s="196" t="s">
        <v>75</v>
      </c>
      <c r="G226" s="301">
        <f t="shared" si="68"/>
        <v>0</v>
      </c>
      <c r="H226" s="185">
        <f>D226*E226*G226</f>
        <v>0</v>
      </c>
      <c r="I226" s="186">
        <f t="shared" ref="I226:I227" si="69">P226*Q226</f>
        <v>0</v>
      </c>
      <c r="J226" s="187">
        <f>D226*E226*I226</f>
        <v>0</v>
      </c>
      <c r="K226" s="187">
        <f>H226+J226</f>
        <v>0</v>
      </c>
      <c r="L226" s="209"/>
      <c r="M226" s="218"/>
      <c r="N226" s="218"/>
      <c r="O226" s="293"/>
      <c r="P226" s="218"/>
      <c r="Q226" s="218"/>
    </row>
    <row r="227" spans="1:17" ht="22.5" customHeight="1" outlineLevel="2">
      <c r="A227" s="205"/>
      <c r="B227" s="219" t="s">
        <v>24</v>
      </c>
      <c r="C227" s="220"/>
      <c r="D227" s="227"/>
      <c r="E227" s="228"/>
      <c r="F227" s="226" t="s">
        <v>76</v>
      </c>
      <c r="G227" s="301">
        <f t="shared" si="68"/>
        <v>0</v>
      </c>
      <c r="H227" s="185">
        <f>D227*E227*G227</f>
        <v>0</v>
      </c>
      <c r="I227" s="186">
        <f t="shared" si="69"/>
        <v>0</v>
      </c>
      <c r="J227" s="187">
        <f>D227*E227*I227</f>
        <v>0</v>
      </c>
      <c r="K227" s="187">
        <f>H227+J227</f>
        <v>0</v>
      </c>
      <c r="L227" s="209"/>
      <c r="M227" s="218"/>
      <c r="N227" s="218"/>
      <c r="O227" s="293"/>
      <c r="P227" s="218"/>
      <c r="Q227" s="218"/>
    </row>
    <row r="228" spans="1:17" ht="22.5" customHeight="1" outlineLevel="2">
      <c r="A228" s="205"/>
      <c r="B228" s="588" t="s">
        <v>161</v>
      </c>
      <c r="C228" s="589"/>
      <c r="D228" s="209"/>
      <c r="E228" s="210"/>
      <c r="F228" s="172"/>
      <c r="G228" s="184"/>
      <c r="H228" s="185"/>
      <c r="I228" s="186"/>
      <c r="J228" s="187"/>
      <c r="K228" s="187"/>
      <c r="L228" s="209"/>
      <c r="M228" s="218" t="s">
        <v>202</v>
      </c>
      <c r="N228" s="218" t="s">
        <v>198</v>
      </c>
      <c r="O228" s="293"/>
      <c r="P228" s="218" t="s">
        <v>202</v>
      </c>
      <c r="Q228" s="218" t="s">
        <v>198</v>
      </c>
    </row>
    <row r="229" spans="1:17" ht="22.5" customHeight="1" outlineLevel="2">
      <c r="A229" s="205"/>
      <c r="B229" s="219" t="s">
        <v>20</v>
      </c>
      <c r="C229" s="220"/>
      <c r="D229" s="227"/>
      <c r="E229" s="228"/>
      <c r="F229" s="196" t="s">
        <v>73</v>
      </c>
      <c r="G229" s="229"/>
      <c r="H229" s="185">
        <f>D229*E229*G229</f>
        <v>0</v>
      </c>
      <c r="I229" s="230"/>
      <c r="J229" s="187">
        <f>D229*E229*I229</f>
        <v>0</v>
      </c>
      <c r="K229" s="187">
        <f>H229+J229</f>
        <v>0</v>
      </c>
      <c r="L229" s="209"/>
      <c r="M229" s="223"/>
      <c r="N229" s="223"/>
      <c r="O229" s="294"/>
      <c r="P229" s="223"/>
      <c r="Q229" s="223"/>
    </row>
    <row r="230" spans="1:17" ht="22.5" customHeight="1" outlineLevel="2">
      <c r="A230" s="205"/>
      <c r="B230" s="219" t="s">
        <v>22</v>
      </c>
      <c r="C230" s="220"/>
      <c r="D230" s="227"/>
      <c r="E230" s="228"/>
      <c r="F230" s="196" t="s">
        <v>74</v>
      </c>
      <c r="G230" s="301">
        <f t="shared" ref="G230:G232" si="70">M230*N230</f>
        <v>0</v>
      </c>
      <c r="H230" s="185">
        <f>D230*E230*G230</f>
        <v>0</v>
      </c>
      <c r="I230" s="186">
        <f>P230*Q230</f>
        <v>0</v>
      </c>
      <c r="J230" s="187">
        <f>D230*E230*I230</f>
        <v>0</v>
      </c>
      <c r="K230" s="187">
        <f>H230+J230</f>
        <v>0</v>
      </c>
      <c r="L230" s="209"/>
      <c r="M230" s="218"/>
      <c r="N230" s="218"/>
      <c r="O230" s="293"/>
      <c r="P230" s="218"/>
      <c r="Q230" s="218"/>
    </row>
    <row r="231" spans="1:17" ht="22.5" customHeight="1" outlineLevel="2">
      <c r="A231" s="205"/>
      <c r="B231" s="219" t="s">
        <v>23</v>
      </c>
      <c r="C231" s="220"/>
      <c r="D231" s="227"/>
      <c r="E231" s="228"/>
      <c r="F231" s="196" t="s">
        <v>75</v>
      </c>
      <c r="G231" s="301">
        <f t="shared" si="70"/>
        <v>0</v>
      </c>
      <c r="H231" s="185">
        <f>D231*E231*G231</f>
        <v>0</v>
      </c>
      <c r="I231" s="186">
        <f t="shared" ref="I231:I232" si="71">P231*Q231</f>
        <v>0</v>
      </c>
      <c r="J231" s="187">
        <f>D231*E231*I231</f>
        <v>0</v>
      </c>
      <c r="K231" s="187">
        <f>H231+J231</f>
        <v>0</v>
      </c>
      <c r="L231" s="209"/>
      <c r="M231" s="218"/>
      <c r="N231" s="218"/>
      <c r="O231" s="293"/>
      <c r="P231" s="218"/>
      <c r="Q231" s="218"/>
    </row>
    <row r="232" spans="1:17" ht="22.5" customHeight="1" outlineLevel="2">
      <c r="A232" s="205"/>
      <c r="B232" s="219" t="s">
        <v>24</v>
      </c>
      <c r="C232" s="220"/>
      <c r="D232" s="227"/>
      <c r="E232" s="228"/>
      <c r="F232" s="226" t="s">
        <v>76</v>
      </c>
      <c r="G232" s="301">
        <f t="shared" si="70"/>
        <v>0</v>
      </c>
      <c r="H232" s="185">
        <f>D232*E232*G232</f>
        <v>0</v>
      </c>
      <c r="I232" s="186">
        <f t="shared" si="71"/>
        <v>0</v>
      </c>
      <c r="J232" s="187">
        <f>D232*E232*I232</f>
        <v>0</v>
      </c>
      <c r="K232" s="187">
        <f>H232+J232</f>
        <v>0</v>
      </c>
      <c r="L232" s="209"/>
      <c r="M232" s="218"/>
      <c r="N232" s="218"/>
      <c r="O232" s="293"/>
      <c r="P232" s="218"/>
      <c r="Q232" s="218"/>
    </row>
    <row r="233" spans="1:17" s="236" customFormat="1" ht="14.1" customHeight="1">
      <c r="A233" s="174" t="s">
        <v>29</v>
      </c>
      <c r="B233" s="171"/>
      <c r="C233" s="174"/>
      <c r="D233" s="231"/>
      <c r="E233" s="232"/>
      <c r="F233" s="182"/>
      <c r="G233" s="233"/>
      <c r="H233" s="207">
        <f>SUM(H64:H232)</f>
        <v>81700</v>
      </c>
      <c r="I233" s="234"/>
      <c r="J233" s="207">
        <f>SUM(J64:J232)</f>
        <v>0</v>
      </c>
      <c r="K233" s="207">
        <f>SUM(K64:K232)</f>
        <v>81700</v>
      </c>
      <c r="L233" s="231"/>
      <c r="M233" s="235"/>
      <c r="N233" s="235"/>
      <c r="O233" s="235"/>
      <c r="P233" s="235"/>
    </row>
    <row r="234" spans="1:17" s="236" customFormat="1" ht="14.1" customHeight="1">
      <c r="A234" s="174"/>
      <c r="B234" s="171"/>
      <c r="C234" s="174"/>
      <c r="D234" s="231"/>
      <c r="E234" s="232"/>
      <c r="F234" s="182"/>
      <c r="G234" s="233"/>
      <c r="H234" s="207"/>
      <c r="I234" s="234"/>
      <c r="J234" s="208"/>
      <c r="K234" s="208"/>
      <c r="L234" s="231"/>
      <c r="M234" s="235"/>
      <c r="N234" s="235"/>
      <c r="O234" s="235"/>
      <c r="P234" s="235"/>
    </row>
    <row r="235" spans="1:17" s="236" customFormat="1" ht="14.1" customHeight="1">
      <c r="A235" s="237" t="s">
        <v>30</v>
      </c>
      <c r="B235" s="237" t="s">
        <v>129</v>
      </c>
      <c r="C235" s="237"/>
      <c r="D235" s="211" t="s">
        <v>14</v>
      </c>
      <c r="E235" s="176" t="s">
        <v>15</v>
      </c>
      <c r="F235" s="238"/>
      <c r="G235" s="239"/>
      <c r="H235" s="185"/>
      <c r="I235" s="240"/>
      <c r="J235" s="187"/>
      <c r="K235" s="187"/>
      <c r="L235" s="209"/>
      <c r="M235" s="235"/>
      <c r="N235" s="235"/>
      <c r="O235" s="235"/>
      <c r="P235" s="235"/>
    </row>
    <row r="236" spans="1:17" ht="14.1" customHeight="1">
      <c r="A236" s="181" t="s">
        <v>19</v>
      </c>
      <c r="B236" s="171" t="s">
        <v>102</v>
      </c>
      <c r="C236" s="174"/>
      <c r="D236" s="231"/>
      <c r="E236" s="183"/>
      <c r="F236" s="182"/>
      <c r="G236" s="184"/>
      <c r="H236" s="185"/>
      <c r="I236" s="186"/>
      <c r="J236" s="187"/>
      <c r="K236" s="187"/>
      <c r="L236" s="209"/>
      <c r="M236" s="154"/>
      <c r="N236" s="154"/>
      <c r="O236" s="154"/>
      <c r="P236" s="154"/>
    </row>
    <row r="237" spans="1:17" s="236" customFormat="1" ht="14.1" customHeight="1">
      <c r="A237" s="205"/>
      <c r="B237" s="241" t="s">
        <v>108</v>
      </c>
      <c r="C237" s="242" t="s">
        <v>106</v>
      </c>
      <c r="D237" s="243">
        <f>500*4</f>
        <v>2000</v>
      </c>
      <c r="E237" s="244">
        <v>1</v>
      </c>
      <c r="F237" s="245" t="s">
        <v>32</v>
      </c>
      <c r="G237" s="246">
        <v>2</v>
      </c>
      <c r="H237" s="185"/>
      <c r="I237" s="198"/>
      <c r="J237" s="187"/>
      <c r="K237" s="187"/>
      <c r="L237" s="209"/>
      <c r="M237" s="235"/>
      <c r="N237" s="235"/>
      <c r="O237" s="235"/>
      <c r="P237" s="235"/>
    </row>
    <row r="238" spans="1:17" s="236" customFormat="1" ht="48.75" customHeight="1">
      <c r="A238" s="205"/>
      <c r="B238" s="588" t="s">
        <v>185</v>
      </c>
      <c r="C238" s="589"/>
      <c r="D238" s="209"/>
      <c r="E238" s="210"/>
      <c r="F238" s="172"/>
      <c r="G238" s="184"/>
      <c r="H238" s="185"/>
      <c r="I238" s="186"/>
      <c r="J238" s="187"/>
      <c r="K238" s="187"/>
      <c r="L238" s="209"/>
      <c r="M238" s="235"/>
      <c r="N238" s="235"/>
      <c r="O238" s="235"/>
      <c r="P238" s="235"/>
    </row>
    <row r="239" spans="1:17" s="236" customFormat="1" ht="14.1" customHeight="1">
      <c r="A239" s="205"/>
      <c r="B239" s="219" t="s">
        <v>20</v>
      </c>
      <c r="C239" s="220" t="s">
        <v>135</v>
      </c>
      <c r="D239" s="221">
        <v>700</v>
      </c>
      <c r="E239" s="222">
        <v>1</v>
      </c>
      <c r="F239" s="196" t="s">
        <v>73</v>
      </c>
      <c r="G239" s="197"/>
      <c r="H239" s="185">
        <f>D239*E239*G239</f>
        <v>0</v>
      </c>
      <c r="I239" s="198">
        <v>2</v>
      </c>
      <c r="J239" s="187">
        <f>D239*E239*I239</f>
        <v>1400</v>
      </c>
      <c r="K239" s="187">
        <f>H239+J239</f>
        <v>1400</v>
      </c>
      <c r="L239" s="209"/>
      <c r="M239" s="235"/>
      <c r="N239" s="235"/>
      <c r="O239" s="235"/>
      <c r="P239" s="235"/>
    </row>
    <row r="240" spans="1:17" s="236" customFormat="1" ht="14.1" customHeight="1">
      <c r="A240" s="205"/>
      <c r="B240" s="219" t="s">
        <v>22</v>
      </c>
      <c r="C240" s="220" t="s">
        <v>136</v>
      </c>
      <c r="D240" s="221">
        <f>400*4</f>
        <v>1600</v>
      </c>
      <c r="E240" s="222">
        <v>1</v>
      </c>
      <c r="F240" s="196" t="s">
        <v>74</v>
      </c>
      <c r="G240" s="197"/>
      <c r="H240" s="185">
        <f>D240*E240*G240</f>
        <v>0</v>
      </c>
      <c r="I240" s="198">
        <v>2</v>
      </c>
      <c r="J240" s="187">
        <f>D240*E240*I240</f>
        <v>3200</v>
      </c>
      <c r="K240" s="187">
        <f>H240+J240</f>
        <v>3200</v>
      </c>
      <c r="L240" s="209"/>
      <c r="M240" s="235"/>
      <c r="N240" s="235"/>
      <c r="O240" s="235"/>
      <c r="P240" s="235"/>
    </row>
    <row r="241" spans="1:16" s="236" customFormat="1" ht="14.1" customHeight="1">
      <c r="A241" s="205"/>
      <c r="B241" s="219" t="s">
        <v>23</v>
      </c>
      <c r="C241" s="220" t="s">
        <v>148</v>
      </c>
      <c r="D241" s="224">
        <f>300*5</f>
        <v>1500</v>
      </c>
      <c r="E241" s="222">
        <v>1</v>
      </c>
      <c r="F241" s="196" t="s">
        <v>75</v>
      </c>
      <c r="G241" s="197"/>
      <c r="H241" s="185">
        <f>D241*E241*G241</f>
        <v>0</v>
      </c>
      <c r="I241" s="198">
        <v>2</v>
      </c>
      <c r="J241" s="187">
        <f>D241*E241*I241</f>
        <v>3000</v>
      </c>
      <c r="K241" s="187">
        <f>H241+J241</f>
        <v>3000</v>
      </c>
      <c r="L241" s="209"/>
      <c r="M241" s="235"/>
      <c r="N241" s="235"/>
      <c r="O241" s="235"/>
      <c r="P241" s="235"/>
    </row>
    <row r="242" spans="1:16" s="236" customFormat="1" ht="21.75" customHeight="1">
      <c r="A242" s="205"/>
      <c r="B242" s="219" t="s">
        <v>24</v>
      </c>
      <c r="C242" s="220" t="s">
        <v>176</v>
      </c>
      <c r="D242" s="221">
        <v>200</v>
      </c>
      <c r="E242" s="222">
        <v>1</v>
      </c>
      <c r="F242" s="226" t="s">
        <v>76</v>
      </c>
      <c r="G242" s="197"/>
      <c r="H242" s="185">
        <f>D242*E242*G242</f>
        <v>0</v>
      </c>
      <c r="I242" s="198">
        <v>2</v>
      </c>
      <c r="J242" s="187">
        <f>D242*E242*I242</f>
        <v>400</v>
      </c>
      <c r="K242" s="187">
        <f>H242+J242</f>
        <v>400</v>
      </c>
      <c r="L242" s="209"/>
      <c r="M242" s="235"/>
      <c r="N242" s="235"/>
      <c r="O242" s="235"/>
      <c r="P242" s="235"/>
    </row>
    <row r="243" spans="1:16" s="236" customFormat="1" ht="33.75" customHeight="1">
      <c r="A243" s="205"/>
      <c r="B243" s="588" t="s">
        <v>161</v>
      </c>
      <c r="C243" s="589"/>
      <c r="D243" s="209"/>
      <c r="E243" s="210"/>
      <c r="F243" s="172"/>
      <c r="G243" s="184"/>
      <c r="H243" s="185"/>
      <c r="I243" s="186"/>
      <c r="J243" s="187"/>
      <c r="K243" s="187"/>
      <c r="L243" s="209"/>
      <c r="M243" s="235"/>
      <c r="N243" s="235"/>
      <c r="O243" s="235"/>
      <c r="P243" s="235"/>
    </row>
    <row r="244" spans="1:16" s="236" customFormat="1" ht="14.1" customHeight="1">
      <c r="A244" s="205"/>
      <c r="B244" s="219" t="s">
        <v>20</v>
      </c>
      <c r="C244" s="220"/>
      <c r="D244" s="221"/>
      <c r="E244" s="222"/>
      <c r="F244" s="196" t="s">
        <v>73</v>
      </c>
      <c r="G244" s="197"/>
      <c r="H244" s="185">
        <f>D244*E244*G244</f>
        <v>0</v>
      </c>
      <c r="I244" s="198"/>
      <c r="J244" s="187">
        <f>D244*E244*I244</f>
        <v>0</v>
      </c>
      <c r="K244" s="187">
        <f>H244+J244</f>
        <v>0</v>
      </c>
      <c r="L244" s="209"/>
      <c r="M244" s="235"/>
      <c r="N244" s="235"/>
      <c r="O244" s="235"/>
      <c r="P244" s="235"/>
    </row>
    <row r="245" spans="1:16" s="236" customFormat="1" ht="14.1" customHeight="1">
      <c r="A245" s="205"/>
      <c r="B245" s="219" t="s">
        <v>22</v>
      </c>
      <c r="C245" s="220"/>
      <c r="D245" s="224"/>
      <c r="E245" s="225"/>
      <c r="F245" s="196" t="s">
        <v>74</v>
      </c>
      <c r="G245" s="197"/>
      <c r="H245" s="185">
        <f>D245*E245*G245</f>
        <v>0</v>
      </c>
      <c r="I245" s="198"/>
      <c r="J245" s="187">
        <f>D245*E245*I245</f>
        <v>0</v>
      </c>
      <c r="K245" s="187">
        <f>H245+J245</f>
        <v>0</v>
      </c>
      <c r="L245" s="209"/>
      <c r="M245" s="235"/>
      <c r="N245" s="235"/>
      <c r="O245" s="235"/>
      <c r="P245" s="235"/>
    </row>
    <row r="246" spans="1:16" s="236" customFormat="1" ht="14.1" customHeight="1">
      <c r="A246" s="205"/>
      <c r="B246" s="219" t="s">
        <v>23</v>
      </c>
      <c r="C246" s="220"/>
      <c r="D246" s="221"/>
      <c r="E246" s="222"/>
      <c r="F246" s="196" t="s">
        <v>75</v>
      </c>
      <c r="G246" s="197"/>
      <c r="H246" s="185">
        <f>D246*E246*G246</f>
        <v>0</v>
      </c>
      <c r="I246" s="198"/>
      <c r="J246" s="187">
        <f>D246*E246*I246</f>
        <v>0</v>
      </c>
      <c r="K246" s="187">
        <f>H246+J246</f>
        <v>0</v>
      </c>
      <c r="L246" s="209"/>
      <c r="M246" s="235"/>
      <c r="N246" s="235"/>
      <c r="O246" s="235"/>
      <c r="P246" s="235"/>
    </row>
    <row r="247" spans="1:16" s="236" customFormat="1" ht="20.25" customHeight="1">
      <c r="A247" s="205"/>
      <c r="B247" s="219" t="s">
        <v>24</v>
      </c>
      <c r="C247" s="220"/>
      <c r="D247" s="221"/>
      <c r="E247" s="222"/>
      <c r="F247" s="226" t="s">
        <v>76</v>
      </c>
      <c r="G247" s="197"/>
      <c r="H247" s="185">
        <f>D247*E247*G247</f>
        <v>0</v>
      </c>
      <c r="I247" s="198"/>
      <c r="J247" s="187">
        <f>D247*E247*I247</f>
        <v>0</v>
      </c>
      <c r="K247" s="187">
        <f>H247+J247</f>
        <v>0</v>
      </c>
      <c r="L247" s="209"/>
      <c r="M247" s="235"/>
      <c r="N247" s="235"/>
      <c r="O247" s="235"/>
      <c r="P247" s="235"/>
    </row>
    <row r="248" spans="1:16" s="236" customFormat="1" ht="36" customHeight="1">
      <c r="A248" s="205"/>
      <c r="B248" s="588" t="s">
        <v>161</v>
      </c>
      <c r="C248" s="589"/>
      <c r="D248" s="209"/>
      <c r="E248" s="210"/>
      <c r="F248" s="172"/>
      <c r="G248" s="184"/>
      <c r="H248" s="185"/>
      <c r="I248" s="186"/>
      <c r="J248" s="187"/>
      <c r="K248" s="187"/>
      <c r="L248" s="209"/>
      <c r="M248" s="235"/>
      <c r="N248" s="235"/>
      <c r="O248" s="235"/>
      <c r="P248" s="235"/>
    </row>
    <row r="249" spans="1:16" s="236" customFormat="1" ht="14.1" customHeight="1">
      <c r="A249" s="205"/>
      <c r="B249" s="219" t="s">
        <v>20</v>
      </c>
      <c r="C249" s="220"/>
      <c r="D249" s="221"/>
      <c r="E249" s="222"/>
      <c r="F249" s="196" t="s">
        <v>73</v>
      </c>
      <c r="G249" s="197"/>
      <c r="H249" s="185">
        <f>D249*E249*G249</f>
        <v>0</v>
      </c>
      <c r="I249" s="198"/>
      <c r="J249" s="187">
        <f>D249*E249*I249</f>
        <v>0</v>
      </c>
      <c r="K249" s="187">
        <f>H249+J249</f>
        <v>0</v>
      </c>
      <c r="L249" s="209"/>
      <c r="M249" s="235"/>
      <c r="N249" s="235"/>
      <c r="O249" s="235"/>
      <c r="P249" s="235"/>
    </row>
    <row r="250" spans="1:16" s="236" customFormat="1" ht="14.1" customHeight="1">
      <c r="A250" s="205"/>
      <c r="B250" s="219" t="s">
        <v>22</v>
      </c>
      <c r="C250" s="220"/>
      <c r="D250" s="221"/>
      <c r="E250" s="222"/>
      <c r="F250" s="196" t="s">
        <v>74</v>
      </c>
      <c r="G250" s="197"/>
      <c r="H250" s="185">
        <f>D250*E250*G250</f>
        <v>0</v>
      </c>
      <c r="I250" s="198"/>
      <c r="J250" s="187">
        <f>D250*E250*I250</f>
        <v>0</v>
      </c>
      <c r="K250" s="187">
        <f>H250+J250</f>
        <v>0</v>
      </c>
      <c r="L250" s="209"/>
      <c r="M250" s="235"/>
      <c r="N250" s="235"/>
      <c r="O250" s="235"/>
      <c r="P250" s="235"/>
    </row>
    <row r="251" spans="1:16" s="236" customFormat="1" ht="14.1" customHeight="1">
      <c r="A251" s="205"/>
      <c r="B251" s="219" t="s">
        <v>23</v>
      </c>
      <c r="C251" s="220"/>
      <c r="D251" s="224"/>
      <c r="E251" s="225"/>
      <c r="F251" s="196" t="s">
        <v>75</v>
      </c>
      <c r="G251" s="197"/>
      <c r="H251" s="185">
        <f>D251*E251*G251</f>
        <v>0</v>
      </c>
      <c r="I251" s="198"/>
      <c r="J251" s="187">
        <f>D251*E251*I251</f>
        <v>0</v>
      </c>
      <c r="K251" s="187">
        <f>H251+J251</f>
        <v>0</v>
      </c>
      <c r="L251" s="209"/>
      <c r="M251" s="235"/>
      <c r="N251" s="235"/>
      <c r="O251" s="235"/>
      <c r="P251" s="235"/>
    </row>
    <row r="252" spans="1:16" s="236" customFormat="1" ht="24" customHeight="1">
      <c r="A252" s="205"/>
      <c r="B252" s="219" t="s">
        <v>24</v>
      </c>
      <c r="C252" s="220"/>
      <c r="D252" s="221"/>
      <c r="E252" s="222"/>
      <c r="F252" s="226" t="s">
        <v>76</v>
      </c>
      <c r="G252" s="197"/>
      <c r="H252" s="185">
        <f>D252*E252*G252</f>
        <v>0</v>
      </c>
      <c r="I252" s="198"/>
      <c r="J252" s="187">
        <f>D252*E252*I252</f>
        <v>0</v>
      </c>
      <c r="K252" s="187">
        <f>H252+J252</f>
        <v>0</v>
      </c>
      <c r="L252" s="209"/>
      <c r="M252" s="235"/>
      <c r="N252" s="235"/>
      <c r="O252" s="235"/>
      <c r="P252" s="235"/>
    </row>
    <row r="253" spans="1:16" s="236" customFormat="1" ht="29.25" customHeight="1">
      <c r="A253" s="205"/>
      <c r="B253" s="588" t="s">
        <v>161</v>
      </c>
      <c r="C253" s="589"/>
      <c r="D253" s="209"/>
      <c r="E253" s="210"/>
      <c r="F253" s="172"/>
      <c r="G253" s="184"/>
      <c r="H253" s="185"/>
      <c r="I253" s="186"/>
      <c r="J253" s="187"/>
      <c r="K253" s="187"/>
      <c r="L253" s="209"/>
      <c r="M253" s="235"/>
      <c r="N253" s="235"/>
      <c r="O253" s="235"/>
      <c r="P253" s="235"/>
    </row>
    <row r="254" spans="1:16" s="236" customFormat="1" ht="14.1" customHeight="1">
      <c r="A254" s="205"/>
      <c r="B254" s="219" t="s">
        <v>20</v>
      </c>
      <c r="C254" s="220"/>
      <c r="D254" s="227"/>
      <c r="E254" s="228"/>
      <c r="F254" s="196" t="s">
        <v>73</v>
      </c>
      <c r="G254" s="229"/>
      <c r="H254" s="185">
        <f>D254*E254*G254</f>
        <v>0</v>
      </c>
      <c r="I254" s="230"/>
      <c r="J254" s="187">
        <f>D254*E254*I254</f>
        <v>0</v>
      </c>
      <c r="K254" s="187">
        <f>H254+J254</f>
        <v>0</v>
      </c>
      <c r="L254" s="209"/>
      <c r="M254" s="235"/>
      <c r="N254" s="235"/>
      <c r="O254" s="235"/>
      <c r="P254" s="235"/>
    </row>
    <row r="255" spans="1:16" s="236" customFormat="1" ht="14.1" customHeight="1">
      <c r="A255" s="205"/>
      <c r="B255" s="219" t="s">
        <v>22</v>
      </c>
      <c r="C255" s="220"/>
      <c r="D255" s="227"/>
      <c r="E255" s="228"/>
      <c r="F255" s="196" t="s">
        <v>74</v>
      </c>
      <c r="G255" s="229"/>
      <c r="H255" s="185">
        <f>D255*E255*G255</f>
        <v>0</v>
      </c>
      <c r="I255" s="230"/>
      <c r="J255" s="187">
        <f>D255*E255*I255</f>
        <v>0</v>
      </c>
      <c r="K255" s="187">
        <f>H255+J255</f>
        <v>0</v>
      </c>
      <c r="L255" s="209"/>
      <c r="M255" s="235"/>
      <c r="N255" s="235"/>
      <c r="O255" s="235"/>
      <c r="P255" s="235"/>
    </row>
    <row r="256" spans="1:16" s="236" customFormat="1" ht="14.1" customHeight="1">
      <c r="A256" s="205"/>
      <c r="B256" s="219" t="s">
        <v>23</v>
      </c>
      <c r="C256" s="220"/>
      <c r="D256" s="227"/>
      <c r="E256" s="228"/>
      <c r="F256" s="196" t="s">
        <v>75</v>
      </c>
      <c r="G256" s="229"/>
      <c r="H256" s="185">
        <f>D256*E256*G256</f>
        <v>0</v>
      </c>
      <c r="I256" s="230"/>
      <c r="J256" s="187">
        <f>D256*E256*I256</f>
        <v>0</v>
      </c>
      <c r="K256" s="187">
        <f>H256+J256</f>
        <v>0</v>
      </c>
      <c r="L256" s="209"/>
      <c r="M256" s="235"/>
      <c r="N256" s="235"/>
      <c r="O256" s="235"/>
      <c r="P256" s="235"/>
    </row>
    <row r="257" spans="1:16" s="236" customFormat="1" ht="23.25" customHeight="1">
      <c r="A257" s="205"/>
      <c r="B257" s="219" t="s">
        <v>24</v>
      </c>
      <c r="C257" s="220"/>
      <c r="D257" s="227"/>
      <c r="E257" s="228"/>
      <c r="F257" s="226" t="s">
        <v>76</v>
      </c>
      <c r="G257" s="229"/>
      <c r="H257" s="185">
        <f>D257*E257*G257</f>
        <v>0</v>
      </c>
      <c r="I257" s="230"/>
      <c r="J257" s="187">
        <f>D257*E257*I257</f>
        <v>0</v>
      </c>
      <c r="K257" s="187">
        <f>H257+J257</f>
        <v>0</v>
      </c>
      <c r="L257" s="209"/>
      <c r="M257" s="235"/>
      <c r="N257" s="235"/>
      <c r="O257" s="235"/>
      <c r="P257" s="235"/>
    </row>
    <row r="258" spans="1:16" s="236" customFormat="1" ht="14.1" customHeight="1">
      <c r="A258" s="205" t="s">
        <v>63</v>
      </c>
      <c r="B258" s="219" t="s">
        <v>158</v>
      </c>
      <c r="C258" s="171"/>
      <c r="D258" s="209"/>
      <c r="E258" s="247"/>
      <c r="F258" s="172"/>
      <c r="G258" s="184"/>
      <c r="H258" s="185"/>
      <c r="I258" s="198"/>
      <c r="J258" s="187"/>
      <c r="K258" s="187"/>
      <c r="L258" s="209"/>
      <c r="M258" s="235"/>
      <c r="N258" s="235"/>
      <c r="O258" s="235"/>
      <c r="P258" s="235"/>
    </row>
    <row r="259" spans="1:16" s="236" customFormat="1" ht="12.75" customHeight="1">
      <c r="A259" s="205"/>
      <c r="B259" s="219" t="s">
        <v>103</v>
      </c>
      <c r="C259" s="193" t="s">
        <v>144</v>
      </c>
      <c r="D259" s="221">
        <v>500</v>
      </c>
      <c r="E259" s="222">
        <v>1</v>
      </c>
      <c r="F259" s="196" t="s">
        <v>32</v>
      </c>
      <c r="G259" s="197">
        <v>10</v>
      </c>
      <c r="H259" s="185">
        <f>D259*E259*G259</f>
        <v>5000</v>
      </c>
      <c r="I259" s="198">
        <v>0</v>
      </c>
      <c r="J259" s="187">
        <f>D259*E259*I259</f>
        <v>0</v>
      </c>
      <c r="K259" s="187">
        <f>H259+J259</f>
        <v>5000</v>
      </c>
      <c r="L259" s="209"/>
      <c r="M259" s="235"/>
      <c r="N259" s="235"/>
      <c r="O259" s="235"/>
      <c r="P259" s="235"/>
    </row>
    <row r="260" spans="1:16" s="236" customFormat="1" ht="14.1" customHeight="1">
      <c r="A260" s="205"/>
      <c r="B260" s="219" t="s">
        <v>101</v>
      </c>
      <c r="C260" s="193" t="s">
        <v>145</v>
      </c>
      <c r="D260" s="221">
        <v>200</v>
      </c>
      <c r="E260" s="222">
        <v>1</v>
      </c>
      <c r="F260" s="196" t="s">
        <v>32</v>
      </c>
      <c r="G260" s="197">
        <v>5</v>
      </c>
      <c r="H260" s="185">
        <f>D260*E260*G260</f>
        <v>1000</v>
      </c>
      <c r="I260" s="198">
        <v>0</v>
      </c>
      <c r="J260" s="187">
        <f>D260*E260*I260</f>
        <v>0</v>
      </c>
      <c r="K260" s="187">
        <f>H260+J260</f>
        <v>1000</v>
      </c>
      <c r="L260" s="209"/>
      <c r="M260" s="235"/>
      <c r="N260" s="235"/>
      <c r="O260" s="235"/>
      <c r="P260" s="235"/>
    </row>
    <row r="261" spans="1:16" s="236" customFormat="1" ht="14.1" customHeight="1">
      <c r="A261" s="205"/>
      <c r="B261" s="219" t="s">
        <v>104</v>
      </c>
      <c r="C261" s="193" t="s">
        <v>146</v>
      </c>
      <c r="D261" s="221">
        <v>100</v>
      </c>
      <c r="E261" s="222">
        <v>1</v>
      </c>
      <c r="F261" s="196" t="s">
        <v>32</v>
      </c>
      <c r="G261" s="197">
        <v>3</v>
      </c>
      <c r="H261" s="185">
        <f>D261*E261*G261</f>
        <v>300</v>
      </c>
      <c r="I261" s="198">
        <v>0</v>
      </c>
      <c r="J261" s="187">
        <f>D261*E261*I261</f>
        <v>0</v>
      </c>
      <c r="K261" s="187">
        <f>H261+J261</f>
        <v>300</v>
      </c>
      <c r="L261" s="209"/>
      <c r="M261" s="235"/>
      <c r="N261" s="235"/>
      <c r="O261" s="235"/>
      <c r="P261" s="235"/>
    </row>
    <row r="262" spans="1:16" s="236" customFormat="1" ht="14.1" customHeight="1">
      <c r="A262" s="174" t="s">
        <v>118</v>
      </c>
      <c r="B262" s="171"/>
      <c r="C262" s="174"/>
      <c r="D262" s="231"/>
      <c r="E262" s="232"/>
      <c r="F262" s="182"/>
      <c r="G262" s="233"/>
      <c r="H262" s="207">
        <f>SUM(H237:H261)</f>
        <v>6300</v>
      </c>
      <c r="I262" s="234"/>
      <c r="J262" s="208">
        <f>SUM(J237:J261)</f>
        <v>8000</v>
      </c>
      <c r="K262" s="208">
        <f>SUM(K237:K261)</f>
        <v>14300</v>
      </c>
      <c r="L262" s="231"/>
      <c r="M262" s="235"/>
      <c r="N262" s="235"/>
      <c r="O262" s="235"/>
      <c r="P262" s="235"/>
    </row>
    <row r="263" spans="1:16" s="236" customFormat="1" ht="14.1" customHeight="1">
      <c r="A263" s="174"/>
      <c r="B263" s="171"/>
      <c r="C263" s="174"/>
      <c r="D263" s="231"/>
      <c r="E263" s="232"/>
      <c r="F263" s="182"/>
      <c r="G263" s="233"/>
      <c r="H263" s="207"/>
      <c r="I263" s="234"/>
      <c r="J263" s="208"/>
      <c r="K263" s="208"/>
      <c r="L263" s="231"/>
      <c r="M263" s="235"/>
      <c r="N263" s="235"/>
      <c r="O263" s="235"/>
      <c r="P263" s="235"/>
    </row>
    <row r="264" spans="1:16" s="236" customFormat="1" ht="14.1" customHeight="1">
      <c r="A264" s="237" t="s">
        <v>34</v>
      </c>
      <c r="B264" s="237" t="s">
        <v>91</v>
      </c>
      <c r="C264" s="237"/>
      <c r="D264" s="211" t="s">
        <v>14</v>
      </c>
      <c r="E264" s="176" t="s">
        <v>15</v>
      </c>
      <c r="F264" s="238"/>
      <c r="G264" s="239"/>
      <c r="H264" s="185"/>
      <c r="I264" s="240"/>
      <c r="J264" s="187"/>
      <c r="K264" s="187"/>
      <c r="L264" s="209"/>
      <c r="M264" s="235"/>
      <c r="N264" s="235"/>
      <c r="O264" s="235"/>
      <c r="P264" s="235"/>
    </row>
    <row r="265" spans="1:16" ht="14.1" customHeight="1">
      <c r="A265" s="181" t="s">
        <v>19</v>
      </c>
      <c r="B265" s="171" t="s">
        <v>31</v>
      </c>
      <c r="C265" s="174"/>
      <c r="D265" s="231"/>
      <c r="E265" s="183"/>
      <c r="F265" s="182"/>
      <c r="G265" s="184"/>
      <c r="H265" s="185"/>
      <c r="I265" s="186"/>
      <c r="J265" s="187"/>
      <c r="K265" s="187"/>
      <c r="L265" s="209"/>
      <c r="M265" s="154"/>
      <c r="N265" s="154"/>
      <c r="O265" s="154"/>
      <c r="P265" s="154"/>
    </row>
    <row r="266" spans="1:16" s="236" customFormat="1" ht="14.1" customHeight="1">
      <c r="A266" s="205"/>
      <c r="B266" s="219" t="s">
        <v>20</v>
      </c>
      <c r="C266" s="193" t="s">
        <v>137</v>
      </c>
      <c r="D266" s="221">
        <v>7000</v>
      </c>
      <c r="E266" s="222">
        <v>1</v>
      </c>
      <c r="F266" s="196" t="s">
        <v>32</v>
      </c>
      <c r="G266" s="197">
        <v>2</v>
      </c>
      <c r="H266" s="185">
        <f>D266*E266*G266</f>
        <v>14000</v>
      </c>
      <c r="I266" s="198">
        <v>0</v>
      </c>
      <c r="J266" s="187">
        <f>D266*E266*I266</f>
        <v>0</v>
      </c>
      <c r="K266" s="187">
        <f t="shared" ref="K266:K269" si="72">H266+J266</f>
        <v>14000</v>
      </c>
      <c r="L266" s="209"/>
      <c r="M266" s="235"/>
      <c r="N266" s="235"/>
      <c r="O266" s="235"/>
      <c r="P266" s="235"/>
    </row>
    <row r="267" spans="1:16" s="236" customFormat="1" ht="14.1" customHeight="1">
      <c r="A267" s="205"/>
      <c r="B267" s="219" t="s">
        <v>22</v>
      </c>
      <c r="C267" s="193" t="s">
        <v>138</v>
      </c>
      <c r="D267" s="221">
        <v>8000</v>
      </c>
      <c r="E267" s="222">
        <v>1</v>
      </c>
      <c r="F267" s="196" t="s">
        <v>32</v>
      </c>
      <c r="G267" s="197">
        <v>1</v>
      </c>
      <c r="H267" s="185">
        <f>D267*E267*G267</f>
        <v>8000</v>
      </c>
      <c r="I267" s="198">
        <v>0</v>
      </c>
      <c r="J267" s="187">
        <f>D267*E267*I267</f>
        <v>0</v>
      </c>
      <c r="K267" s="187">
        <f t="shared" si="72"/>
        <v>8000</v>
      </c>
      <c r="L267" s="209"/>
      <c r="M267" s="235"/>
      <c r="N267" s="235"/>
      <c r="O267" s="235"/>
      <c r="P267" s="235"/>
    </row>
    <row r="268" spans="1:16" s="236" customFormat="1" ht="14.1" customHeight="1">
      <c r="A268" s="205"/>
      <c r="B268" s="219" t="s">
        <v>23</v>
      </c>
      <c r="C268" s="193"/>
      <c r="D268" s="221"/>
      <c r="E268" s="222"/>
      <c r="F268" s="196" t="s">
        <v>32</v>
      </c>
      <c r="G268" s="197"/>
      <c r="H268" s="185">
        <f>D268*E268*G268</f>
        <v>0</v>
      </c>
      <c r="I268" s="198">
        <v>0</v>
      </c>
      <c r="J268" s="187">
        <f>D268*E268*I268</f>
        <v>0</v>
      </c>
      <c r="K268" s="187">
        <f t="shared" si="72"/>
        <v>0</v>
      </c>
      <c r="L268" s="209"/>
      <c r="M268" s="235"/>
      <c r="N268" s="235"/>
      <c r="O268" s="235"/>
      <c r="P268" s="235"/>
    </row>
    <row r="269" spans="1:16" s="236" customFormat="1" ht="14.1" customHeight="1">
      <c r="A269" s="205"/>
      <c r="B269" s="219" t="s">
        <v>24</v>
      </c>
      <c r="C269" s="193"/>
      <c r="D269" s="221"/>
      <c r="E269" s="222"/>
      <c r="F269" s="196" t="s">
        <v>32</v>
      </c>
      <c r="G269" s="197"/>
      <c r="H269" s="185">
        <f>D269*E269*G269</f>
        <v>0</v>
      </c>
      <c r="I269" s="198">
        <v>0</v>
      </c>
      <c r="J269" s="187">
        <f>D269*E269*I269</f>
        <v>0</v>
      </c>
      <c r="K269" s="187">
        <f t="shared" si="72"/>
        <v>0</v>
      </c>
      <c r="L269" s="209"/>
      <c r="M269" s="235"/>
      <c r="N269" s="235"/>
      <c r="O269" s="235"/>
      <c r="P269" s="235"/>
    </row>
    <row r="270" spans="1:16" s="236" customFormat="1" ht="14.1" customHeight="1">
      <c r="A270" s="174" t="s">
        <v>33</v>
      </c>
      <c r="B270" s="171"/>
      <c r="C270" s="174"/>
      <c r="D270" s="231"/>
      <c r="E270" s="232"/>
      <c r="F270" s="182"/>
      <c r="G270" s="233"/>
      <c r="H270" s="207">
        <f>SUM(H266:H269)</f>
        <v>22000</v>
      </c>
      <c r="I270" s="234"/>
      <c r="J270" s="208">
        <f>SUM(J266:J269)</f>
        <v>0</v>
      </c>
      <c r="K270" s="208">
        <f>SUM(K266:K269)</f>
        <v>22000</v>
      </c>
      <c r="L270" s="231"/>
      <c r="M270" s="235"/>
      <c r="N270" s="235"/>
      <c r="O270" s="235"/>
      <c r="P270" s="235"/>
    </row>
    <row r="271" spans="1:16" s="236" customFormat="1" ht="14.1" customHeight="1">
      <c r="A271" s="174"/>
      <c r="B271" s="171"/>
      <c r="C271" s="174"/>
      <c r="D271" s="231"/>
      <c r="E271" s="232"/>
      <c r="F271" s="182"/>
      <c r="G271" s="233"/>
      <c r="H271" s="207"/>
      <c r="I271" s="234"/>
      <c r="J271" s="208"/>
      <c r="K271" s="208"/>
      <c r="L271" s="231"/>
      <c r="M271" s="235"/>
      <c r="N271" s="235"/>
      <c r="O271" s="235"/>
      <c r="P271" s="235"/>
    </row>
    <row r="272" spans="1:16" s="236" customFormat="1" ht="14.1" customHeight="1">
      <c r="A272" s="174" t="s">
        <v>40</v>
      </c>
      <c r="B272" s="174" t="s">
        <v>6</v>
      </c>
      <c r="C272" s="174"/>
      <c r="D272" s="211" t="s">
        <v>14</v>
      </c>
      <c r="E272" s="176" t="s">
        <v>15</v>
      </c>
      <c r="F272" s="182"/>
      <c r="G272" s="233"/>
      <c r="H272" s="207"/>
      <c r="I272" s="234"/>
      <c r="J272" s="208"/>
      <c r="K272" s="208"/>
      <c r="L272" s="231"/>
      <c r="M272" s="235"/>
      <c r="N272" s="235"/>
      <c r="O272" s="235"/>
      <c r="P272" s="235"/>
    </row>
    <row r="273" spans="1:16" ht="14.1" customHeight="1">
      <c r="A273" s="181" t="s">
        <v>19</v>
      </c>
      <c r="B273" s="171" t="s">
        <v>35</v>
      </c>
      <c r="C273" s="174"/>
      <c r="D273" s="231"/>
      <c r="E273" s="183"/>
      <c r="F273" s="182"/>
      <c r="G273" s="184"/>
      <c r="H273" s="185"/>
      <c r="I273" s="186"/>
      <c r="J273" s="187"/>
      <c r="K273" s="187"/>
      <c r="L273" s="209"/>
      <c r="M273" s="154"/>
      <c r="N273" s="154"/>
      <c r="O273" s="154"/>
      <c r="P273" s="154"/>
    </row>
    <row r="274" spans="1:16" s="236" customFormat="1" ht="14.1" customHeight="1">
      <c r="A274" s="205"/>
      <c r="B274" s="219" t="s">
        <v>20</v>
      </c>
      <c r="C274" s="193" t="s">
        <v>139</v>
      </c>
      <c r="D274" s="224">
        <v>2000</v>
      </c>
      <c r="E274" s="222">
        <v>1</v>
      </c>
      <c r="F274" s="196" t="s">
        <v>32</v>
      </c>
      <c r="G274" s="197">
        <v>1</v>
      </c>
      <c r="H274" s="185">
        <f t="shared" ref="H274:H282" si="73">D274*E274*G274</f>
        <v>2000</v>
      </c>
      <c r="I274" s="198">
        <v>1</v>
      </c>
      <c r="J274" s="187">
        <f t="shared" ref="J274:J282" si="74">D274*E274*I274</f>
        <v>2000</v>
      </c>
      <c r="K274" s="187">
        <f t="shared" ref="K274:K282" si="75">H274+J274</f>
        <v>4000</v>
      </c>
      <c r="L274" s="209"/>
      <c r="M274" s="235"/>
      <c r="N274" s="235"/>
      <c r="O274" s="235"/>
      <c r="P274" s="235"/>
    </row>
    <row r="275" spans="1:16" s="236" customFormat="1" ht="14.1" customHeight="1">
      <c r="A275" s="205"/>
      <c r="B275" s="219" t="s">
        <v>22</v>
      </c>
      <c r="C275" s="193" t="s">
        <v>147</v>
      </c>
      <c r="D275" s="221">
        <v>500</v>
      </c>
      <c r="E275" s="222">
        <v>1</v>
      </c>
      <c r="F275" s="196" t="s">
        <v>32</v>
      </c>
      <c r="G275" s="197">
        <v>2</v>
      </c>
      <c r="H275" s="185">
        <f t="shared" si="73"/>
        <v>1000</v>
      </c>
      <c r="I275" s="198">
        <v>2</v>
      </c>
      <c r="J275" s="187">
        <f t="shared" si="74"/>
        <v>1000</v>
      </c>
      <c r="K275" s="187">
        <f t="shared" si="75"/>
        <v>2000</v>
      </c>
      <c r="L275" s="209"/>
      <c r="M275" s="235"/>
      <c r="N275" s="235"/>
      <c r="O275" s="235"/>
      <c r="P275" s="235"/>
    </row>
    <row r="276" spans="1:16" s="236" customFormat="1" ht="14.1" customHeight="1">
      <c r="A276" s="205"/>
      <c r="B276" s="219" t="s">
        <v>23</v>
      </c>
      <c r="C276" s="193" t="s">
        <v>140</v>
      </c>
      <c r="D276" s="221">
        <v>750</v>
      </c>
      <c r="E276" s="222">
        <v>1</v>
      </c>
      <c r="F276" s="196" t="s">
        <v>32</v>
      </c>
      <c r="G276" s="197">
        <v>2</v>
      </c>
      <c r="H276" s="185">
        <f t="shared" si="73"/>
        <v>1500</v>
      </c>
      <c r="I276" s="198"/>
      <c r="J276" s="187">
        <f t="shared" si="74"/>
        <v>0</v>
      </c>
      <c r="K276" s="187">
        <f t="shared" si="75"/>
        <v>1500</v>
      </c>
      <c r="L276" s="209"/>
      <c r="M276" s="235"/>
      <c r="N276" s="235"/>
      <c r="O276" s="235"/>
      <c r="P276" s="235"/>
    </row>
    <row r="277" spans="1:16" s="236" customFormat="1" ht="14.1" customHeight="1">
      <c r="A277" s="205"/>
      <c r="B277" s="219" t="s">
        <v>24</v>
      </c>
      <c r="C277" s="193" t="s">
        <v>141</v>
      </c>
      <c r="D277" s="221">
        <v>1200</v>
      </c>
      <c r="E277" s="222">
        <v>1</v>
      </c>
      <c r="F277" s="196" t="s">
        <v>32</v>
      </c>
      <c r="G277" s="197">
        <v>5</v>
      </c>
      <c r="H277" s="185">
        <f t="shared" si="73"/>
        <v>6000</v>
      </c>
      <c r="I277" s="198"/>
      <c r="J277" s="187">
        <f t="shared" si="74"/>
        <v>0</v>
      </c>
      <c r="K277" s="187">
        <f t="shared" si="75"/>
        <v>6000</v>
      </c>
      <c r="L277" s="209"/>
      <c r="M277" s="235"/>
      <c r="N277" s="235"/>
      <c r="O277" s="235"/>
      <c r="P277" s="235"/>
    </row>
    <row r="278" spans="1:16" s="236" customFormat="1" ht="14.1" customHeight="1">
      <c r="A278" s="205"/>
      <c r="B278" s="219" t="s">
        <v>25</v>
      </c>
      <c r="C278" s="193"/>
      <c r="D278" s="224"/>
      <c r="E278" s="222"/>
      <c r="F278" s="196" t="s">
        <v>32</v>
      </c>
      <c r="G278" s="197"/>
      <c r="H278" s="185">
        <f t="shared" si="73"/>
        <v>0</v>
      </c>
      <c r="I278" s="198"/>
      <c r="J278" s="187">
        <f t="shared" si="74"/>
        <v>0</v>
      </c>
      <c r="K278" s="187">
        <f t="shared" si="75"/>
        <v>0</v>
      </c>
      <c r="L278" s="209"/>
      <c r="M278" s="235"/>
      <c r="N278" s="235"/>
      <c r="O278" s="235"/>
      <c r="P278" s="235"/>
    </row>
    <row r="279" spans="1:16" s="236" customFormat="1" ht="14.1" customHeight="1">
      <c r="A279" s="205"/>
      <c r="B279" s="219" t="s">
        <v>26</v>
      </c>
      <c r="C279" s="193"/>
      <c r="D279" s="224"/>
      <c r="E279" s="222"/>
      <c r="F279" s="196" t="s">
        <v>32</v>
      </c>
      <c r="G279" s="197"/>
      <c r="H279" s="185">
        <f t="shared" si="73"/>
        <v>0</v>
      </c>
      <c r="I279" s="198"/>
      <c r="J279" s="187">
        <f t="shared" si="74"/>
        <v>0</v>
      </c>
      <c r="K279" s="187">
        <f t="shared" si="75"/>
        <v>0</v>
      </c>
      <c r="L279" s="209"/>
      <c r="M279" s="235"/>
      <c r="N279" s="235"/>
      <c r="O279" s="235"/>
      <c r="P279" s="235"/>
    </row>
    <row r="280" spans="1:16" s="236" customFormat="1" ht="14.1" customHeight="1">
      <c r="A280" s="205"/>
      <c r="B280" s="219" t="s">
        <v>36</v>
      </c>
      <c r="C280" s="193"/>
      <c r="D280" s="224"/>
      <c r="E280" s="222"/>
      <c r="F280" s="196" t="s">
        <v>32</v>
      </c>
      <c r="G280" s="197"/>
      <c r="H280" s="185">
        <f t="shared" si="73"/>
        <v>0</v>
      </c>
      <c r="I280" s="198"/>
      <c r="J280" s="187">
        <f t="shared" si="74"/>
        <v>0</v>
      </c>
      <c r="K280" s="187">
        <f t="shared" si="75"/>
        <v>0</v>
      </c>
      <c r="L280" s="209"/>
      <c r="M280" s="235"/>
      <c r="N280" s="235"/>
      <c r="O280" s="235"/>
      <c r="P280" s="235"/>
    </row>
    <row r="281" spans="1:16" s="236" customFormat="1" ht="14.1" customHeight="1">
      <c r="A281" s="205"/>
      <c r="B281" s="219" t="s">
        <v>37</v>
      </c>
      <c r="C281" s="193"/>
      <c r="D281" s="224"/>
      <c r="E281" s="222"/>
      <c r="F281" s="196" t="s">
        <v>32</v>
      </c>
      <c r="G281" s="197"/>
      <c r="H281" s="185">
        <f t="shared" si="73"/>
        <v>0</v>
      </c>
      <c r="I281" s="198"/>
      <c r="J281" s="187">
        <f t="shared" si="74"/>
        <v>0</v>
      </c>
      <c r="K281" s="187">
        <f t="shared" si="75"/>
        <v>0</v>
      </c>
      <c r="L281" s="209"/>
      <c r="M281" s="235"/>
      <c r="N281" s="235"/>
      <c r="O281" s="235"/>
      <c r="P281" s="235"/>
    </row>
    <row r="282" spans="1:16" s="236" customFormat="1" ht="14.1" customHeight="1">
      <c r="A282" s="205"/>
      <c r="B282" s="219" t="s">
        <v>38</v>
      </c>
      <c r="C282" s="193"/>
      <c r="D282" s="224"/>
      <c r="E282" s="222"/>
      <c r="F282" s="196" t="s">
        <v>32</v>
      </c>
      <c r="G282" s="197"/>
      <c r="H282" s="185">
        <f t="shared" si="73"/>
        <v>0</v>
      </c>
      <c r="I282" s="198"/>
      <c r="J282" s="187">
        <f t="shared" si="74"/>
        <v>0</v>
      </c>
      <c r="K282" s="187">
        <f t="shared" si="75"/>
        <v>0</v>
      </c>
      <c r="L282" s="209"/>
      <c r="M282" s="235"/>
      <c r="N282" s="235"/>
      <c r="O282" s="235"/>
      <c r="P282" s="235"/>
    </row>
    <row r="283" spans="1:16" s="236" customFormat="1" ht="14.1" customHeight="1">
      <c r="A283" s="174" t="s">
        <v>39</v>
      </c>
      <c r="B283" s="171"/>
      <c r="C283" s="205"/>
      <c r="D283" s="209"/>
      <c r="E283" s="247"/>
      <c r="F283" s="182"/>
      <c r="G283" s="233"/>
      <c r="H283" s="207">
        <f>SUM(H274:H282)</f>
        <v>10500</v>
      </c>
      <c r="I283" s="234"/>
      <c r="J283" s="208">
        <f>SUM(J274:J282)</f>
        <v>3000</v>
      </c>
      <c r="K283" s="208">
        <f>SUM(K274:K282)</f>
        <v>13500</v>
      </c>
      <c r="L283" s="231"/>
      <c r="M283" s="235"/>
      <c r="N283" s="235"/>
      <c r="O283" s="235"/>
      <c r="P283" s="235"/>
    </row>
    <row r="284" spans="1:16" s="236" customFormat="1" ht="14.1" customHeight="1">
      <c r="A284" s="174"/>
      <c r="B284" s="171"/>
      <c r="C284" s="205"/>
      <c r="D284" s="209"/>
      <c r="E284" s="247"/>
      <c r="F284" s="182"/>
      <c r="G284" s="233"/>
      <c r="H284" s="207"/>
      <c r="I284" s="234"/>
      <c r="J284" s="208"/>
      <c r="K284" s="208"/>
      <c r="L284" s="231"/>
      <c r="M284" s="235"/>
      <c r="N284" s="235"/>
      <c r="O284" s="235"/>
      <c r="P284" s="235"/>
    </row>
    <row r="285" spans="1:16" ht="14.1" customHeight="1">
      <c r="A285" s="174" t="s">
        <v>43</v>
      </c>
      <c r="B285" s="174" t="s">
        <v>7</v>
      </c>
      <c r="C285" s="174"/>
      <c r="D285" s="211" t="s">
        <v>14</v>
      </c>
      <c r="E285" s="176" t="s">
        <v>15</v>
      </c>
      <c r="F285" s="182"/>
      <c r="G285" s="184"/>
      <c r="H285" s="185"/>
      <c r="I285" s="186"/>
      <c r="J285" s="187"/>
      <c r="K285" s="187"/>
      <c r="L285" s="209"/>
      <c r="M285" s="154"/>
      <c r="N285" s="154"/>
      <c r="O285" s="154"/>
      <c r="P285" s="154"/>
    </row>
    <row r="286" spans="1:16" ht="14.1" customHeight="1">
      <c r="A286" s="181" t="s">
        <v>19</v>
      </c>
      <c r="B286" s="171" t="s">
        <v>159</v>
      </c>
      <c r="C286" s="174"/>
      <c r="D286" s="231"/>
      <c r="E286" s="183"/>
      <c r="F286" s="182"/>
      <c r="G286" s="184"/>
      <c r="H286" s="185"/>
      <c r="I286" s="186"/>
      <c r="J286" s="187"/>
      <c r="K286" s="187"/>
      <c r="L286" s="209"/>
      <c r="M286" s="154"/>
      <c r="N286" s="154"/>
      <c r="O286" s="154"/>
      <c r="P286" s="154"/>
    </row>
    <row r="287" spans="1:16" s="236" customFormat="1" ht="18" customHeight="1">
      <c r="A287" s="205"/>
      <c r="B287" s="219" t="s">
        <v>20</v>
      </c>
      <c r="C287" s="193" t="s">
        <v>164</v>
      </c>
      <c r="D287" s="221">
        <v>20000</v>
      </c>
      <c r="E287" s="222">
        <v>1</v>
      </c>
      <c r="F287" s="196" t="s">
        <v>127</v>
      </c>
      <c r="G287" s="197">
        <v>1</v>
      </c>
      <c r="H287" s="185">
        <f>D287*E287*G287</f>
        <v>20000</v>
      </c>
      <c r="I287" s="198">
        <v>1</v>
      </c>
      <c r="J287" s="187">
        <f>D287*E287*I287</f>
        <v>20000</v>
      </c>
      <c r="K287" s="187">
        <f t="shared" ref="K287:K291" si="76">H287+J287</f>
        <v>40000</v>
      </c>
      <c r="L287" s="209"/>
      <c r="M287" s="235"/>
      <c r="N287" s="235"/>
      <c r="O287" s="235"/>
      <c r="P287" s="235"/>
    </row>
    <row r="288" spans="1:16" s="236" customFormat="1" ht="14.1" customHeight="1">
      <c r="A288" s="205"/>
      <c r="B288" s="219" t="s">
        <v>22</v>
      </c>
      <c r="C288" s="193"/>
      <c r="D288" s="221"/>
      <c r="E288" s="222"/>
      <c r="F288" s="196"/>
      <c r="G288" s="197"/>
      <c r="H288" s="185">
        <f>D288*E288*G288</f>
        <v>0</v>
      </c>
      <c r="I288" s="198"/>
      <c r="J288" s="187">
        <f>D288*E288*I288</f>
        <v>0</v>
      </c>
      <c r="K288" s="187">
        <f t="shared" si="76"/>
        <v>0</v>
      </c>
      <c r="L288" s="209"/>
      <c r="M288" s="235"/>
      <c r="N288" s="235"/>
      <c r="O288" s="235"/>
      <c r="P288" s="235"/>
    </row>
    <row r="289" spans="1:16" s="236" customFormat="1" ht="14.1" customHeight="1">
      <c r="A289" s="205"/>
      <c r="B289" s="219" t="s">
        <v>23</v>
      </c>
      <c r="C289" s="193"/>
      <c r="D289" s="221"/>
      <c r="E289" s="222"/>
      <c r="F289" s="196"/>
      <c r="G289" s="197"/>
      <c r="H289" s="185">
        <f>D289*E289*G289</f>
        <v>0</v>
      </c>
      <c r="I289" s="198"/>
      <c r="J289" s="187">
        <f>D289*E289*I289</f>
        <v>0</v>
      </c>
      <c r="K289" s="187">
        <f t="shared" si="76"/>
        <v>0</v>
      </c>
      <c r="L289" s="209"/>
      <c r="M289" s="235"/>
      <c r="N289" s="235"/>
      <c r="O289" s="235"/>
      <c r="P289" s="235"/>
    </row>
    <row r="290" spans="1:16" s="236" customFormat="1" ht="14.1" customHeight="1">
      <c r="A290" s="205"/>
      <c r="B290" s="219" t="s">
        <v>24</v>
      </c>
      <c r="C290" s="193"/>
      <c r="D290" s="221"/>
      <c r="E290" s="222"/>
      <c r="F290" s="196"/>
      <c r="G290" s="197"/>
      <c r="H290" s="185">
        <f>D290*E290*G290</f>
        <v>0</v>
      </c>
      <c r="I290" s="198"/>
      <c r="J290" s="187">
        <f>D290*E290*I290</f>
        <v>0</v>
      </c>
      <c r="K290" s="187">
        <f t="shared" si="76"/>
        <v>0</v>
      </c>
      <c r="L290" s="209"/>
      <c r="M290" s="235"/>
      <c r="N290" s="235"/>
      <c r="O290" s="235"/>
      <c r="P290" s="235"/>
    </row>
    <row r="291" spans="1:16" s="236" customFormat="1" ht="14.1" customHeight="1">
      <c r="A291" s="205"/>
      <c r="B291" s="219" t="s">
        <v>25</v>
      </c>
      <c r="C291" s="193"/>
      <c r="D291" s="221"/>
      <c r="E291" s="222"/>
      <c r="F291" s="196"/>
      <c r="G291" s="197"/>
      <c r="H291" s="185">
        <f>D291*E291*G291</f>
        <v>0</v>
      </c>
      <c r="I291" s="198"/>
      <c r="J291" s="187">
        <f>D291*E291*I291</f>
        <v>0</v>
      </c>
      <c r="K291" s="187">
        <f t="shared" si="76"/>
        <v>0</v>
      </c>
      <c r="L291" s="209"/>
      <c r="M291" s="235"/>
      <c r="N291" s="235"/>
      <c r="O291" s="235"/>
      <c r="P291" s="235"/>
    </row>
    <row r="292" spans="1:16" ht="14.1" customHeight="1">
      <c r="A292" s="174" t="s">
        <v>42</v>
      </c>
      <c r="B292" s="171"/>
      <c r="C292" s="174"/>
      <c r="D292" s="231"/>
      <c r="E292" s="232"/>
      <c r="F292" s="182"/>
      <c r="G292" s="233"/>
      <c r="H292" s="207">
        <f>SUM(H287:H291)</f>
        <v>20000</v>
      </c>
      <c r="I292" s="234"/>
      <c r="J292" s="208">
        <f>SUM(J287:J291)</f>
        <v>20000</v>
      </c>
      <c r="K292" s="208">
        <f>SUM(K287:K291)</f>
        <v>40000</v>
      </c>
      <c r="L292" s="231"/>
      <c r="M292" s="154"/>
      <c r="N292" s="154"/>
      <c r="O292" s="154"/>
      <c r="P292" s="154"/>
    </row>
    <row r="293" spans="1:16" ht="14.1" customHeight="1">
      <c r="A293" s="174"/>
      <c r="B293" s="171"/>
      <c r="C293" s="174"/>
      <c r="D293" s="231"/>
      <c r="E293" s="232"/>
      <c r="F293" s="182"/>
      <c r="G293" s="233"/>
      <c r="H293" s="207"/>
      <c r="I293" s="234"/>
      <c r="J293" s="208"/>
      <c r="K293" s="208"/>
      <c r="L293" s="231"/>
      <c r="M293" s="154"/>
      <c r="N293" s="154"/>
      <c r="O293" s="154"/>
      <c r="P293" s="154"/>
    </row>
    <row r="294" spans="1:16" ht="14.1" customHeight="1">
      <c r="A294" s="174" t="s">
        <v>53</v>
      </c>
      <c r="B294" s="174" t="s">
        <v>89</v>
      </c>
      <c r="C294" s="174"/>
      <c r="D294" s="211" t="s">
        <v>14</v>
      </c>
      <c r="E294" s="176" t="s">
        <v>15</v>
      </c>
      <c r="F294" s="182"/>
      <c r="G294" s="184"/>
      <c r="H294" s="185"/>
      <c r="I294" s="186"/>
      <c r="J294" s="187"/>
      <c r="K294" s="187"/>
      <c r="L294" s="209"/>
      <c r="M294" s="154"/>
      <c r="N294" s="154"/>
      <c r="O294" s="154"/>
      <c r="P294" s="154"/>
    </row>
    <row r="295" spans="1:16" ht="14.1" customHeight="1">
      <c r="A295" s="181" t="s">
        <v>19</v>
      </c>
      <c r="B295" s="171" t="s">
        <v>160</v>
      </c>
      <c r="C295" s="174"/>
      <c r="D295" s="231"/>
      <c r="E295" s="183"/>
      <c r="F295" s="182"/>
      <c r="G295" s="184"/>
      <c r="H295" s="185"/>
      <c r="I295" s="186"/>
      <c r="J295" s="187"/>
      <c r="K295" s="187"/>
      <c r="L295" s="209"/>
      <c r="M295" s="154"/>
      <c r="N295" s="154"/>
      <c r="O295" s="154"/>
      <c r="P295" s="154"/>
    </row>
    <row r="296" spans="1:16" s="236" customFormat="1" ht="14.1" customHeight="1">
      <c r="A296" s="205"/>
      <c r="B296" s="219" t="s">
        <v>20</v>
      </c>
      <c r="C296" s="193" t="s">
        <v>156</v>
      </c>
      <c r="D296" s="221">
        <v>60000</v>
      </c>
      <c r="E296" s="222">
        <v>1</v>
      </c>
      <c r="F296" s="196" t="s">
        <v>155</v>
      </c>
      <c r="G296" s="197">
        <v>1</v>
      </c>
      <c r="H296" s="185">
        <f>D296*E296*G296</f>
        <v>60000</v>
      </c>
      <c r="I296" s="198">
        <v>1</v>
      </c>
      <c r="J296" s="187">
        <f>D296*E296*I296</f>
        <v>60000</v>
      </c>
      <c r="K296" s="187">
        <f t="shared" ref="K296:K300" si="77">H296+J296</f>
        <v>120000</v>
      </c>
      <c r="L296" s="209"/>
      <c r="M296" s="235"/>
      <c r="N296" s="235"/>
      <c r="O296" s="235"/>
      <c r="P296" s="235"/>
    </row>
    <row r="297" spans="1:16" s="236" customFormat="1" ht="14.1" customHeight="1">
      <c r="A297" s="205"/>
      <c r="B297" s="219" t="s">
        <v>22</v>
      </c>
      <c r="C297" s="193" t="s">
        <v>157</v>
      </c>
      <c r="D297" s="221">
        <v>35000</v>
      </c>
      <c r="E297" s="222">
        <v>1</v>
      </c>
      <c r="F297" s="196" t="s">
        <v>155</v>
      </c>
      <c r="G297" s="197">
        <v>1</v>
      </c>
      <c r="H297" s="185">
        <f>D297*E297*G297</f>
        <v>35000</v>
      </c>
      <c r="I297" s="198">
        <v>1</v>
      </c>
      <c r="J297" s="187">
        <f>D297*E297*I297</f>
        <v>35000</v>
      </c>
      <c r="K297" s="187">
        <f t="shared" si="77"/>
        <v>70000</v>
      </c>
      <c r="L297" s="209"/>
      <c r="M297" s="235"/>
      <c r="N297" s="235"/>
      <c r="O297" s="235"/>
      <c r="P297" s="235"/>
    </row>
    <row r="298" spans="1:16" s="236" customFormat="1" ht="14.1" customHeight="1">
      <c r="A298" s="205"/>
      <c r="B298" s="219" t="s">
        <v>23</v>
      </c>
      <c r="C298" s="193"/>
      <c r="D298" s="221"/>
      <c r="E298" s="222"/>
      <c r="F298" s="196"/>
      <c r="G298" s="197"/>
      <c r="H298" s="185">
        <f>D298*E298*G298</f>
        <v>0</v>
      </c>
      <c r="I298" s="198"/>
      <c r="J298" s="187">
        <f>D298*E298*I298</f>
        <v>0</v>
      </c>
      <c r="K298" s="187">
        <f t="shared" si="77"/>
        <v>0</v>
      </c>
      <c r="L298" s="209"/>
      <c r="M298" s="235"/>
      <c r="N298" s="235"/>
      <c r="O298" s="235"/>
      <c r="P298" s="235"/>
    </row>
    <row r="299" spans="1:16" s="236" customFormat="1" ht="14.1" customHeight="1">
      <c r="A299" s="205"/>
      <c r="B299" s="219" t="s">
        <v>24</v>
      </c>
      <c r="C299" s="193"/>
      <c r="D299" s="221"/>
      <c r="E299" s="222"/>
      <c r="F299" s="196"/>
      <c r="G299" s="197"/>
      <c r="H299" s="185">
        <f>D299*E299*G299</f>
        <v>0</v>
      </c>
      <c r="I299" s="198"/>
      <c r="J299" s="187">
        <f>D299*E299*I299</f>
        <v>0</v>
      </c>
      <c r="K299" s="187">
        <f t="shared" si="77"/>
        <v>0</v>
      </c>
      <c r="L299" s="209"/>
      <c r="M299" s="235"/>
      <c r="N299" s="235"/>
      <c r="O299" s="235"/>
      <c r="P299" s="235"/>
    </row>
    <row r="300" spans="1:16" s="236" customFormat="1" ht="14.1" customHeight="1">
      <c r="A300" s="205"/>
      <c r="B300" s="219" t="s">
        <v>25</v>
      </c>
      <c r="C300" s="193"/>
      <c r="D300" s="221"/>
      <c r="E300" s="222"/>
      <c r="F300" s="196"/>
      <c r="G300" s="197"/>
      <c r="H300" s="185">
        <f>D300*E300*G300</f>
        <v>0</v>
      </c>
      <c r="I300" s="198"/>
      <c r="J300" s="187">
        <f>D300*E300*I300</f>
        <v>0</v>
      </c>
      <c r="K300" s="187">
        <f t="shared" si="77"/>
        <v>0</v>
      </c>
      <c r="L300" s="209"/>
      <c r="M300" s="235"/>
      <c r="N300" s="235"/>
      <c r="O300" s="235"/>
      <c r="P300" s="235"/>
    </row>
    <row r="301" spans="1:16" ht="14.1" customHeight="1">
      <c r="A301" s="174" t="s">
        <v>95</v>
      </c>
      <c r="B301" s="171"/>
      <c r="C301" s="174"/>
      <c r="D301" s="231"/>
      <c r="E301" s="232"/>
      <c r="F301" s="182"/>
      <c r="G301" s="233"/>
      <c r="H301" s="207">
        <f>SUM(H296:H300)</f>
        <v>95000</v>
      </c>
      <c r="I301" s="234"/>
      <c r="J301" s="208">
        <f>SUM(J296:J300)</f>
        <v>95000</v>
      </c>
      <c r="K301" s="208">
        <f>SUM(K296:K300)</f>
        <v>190000</v>
      </c>
      <c r="L301" s="231"/>
      <c r="M301" s="154"/>
      <c r="N301" s="154"/>
      <c r="O301" s="154"/>
      <c r="P301" s="154"/>
    </row>
    <row r="302" spans="1:16" ht="14.1" customHeight="1">
      <c r="A302" s="174"/>
      <c r="B302" s="171"/>
      <c r="C302" s="174"/>
      <c r="D302" s="231"/>
      <c r="E302" s="232"/>
      <c r="F302" s="182"/>
      <c r="G302" s="233"/>
      <c r="H302" s="207"/>
      <c r="I302" s="234"/>
      <c r="J302" s="208"/>
      <c r="K302" s="208"/>
      <c r="L302" s="231"/>
      <c r="M302" s="154"/>
      <c r="N302" s="154"/>
      <c r="O302" s="154"/>
      <c r="P302" s="154"/>
    </row>
    <row r="303" spans="1:16" s="236" customFormat="1" ht="24" customHeight="1">
      <c r="A303" s="248" t="s">
        <v>58</v>
      </c>
      <c r="B303" s="590" t="s">
        <v>90</v>
      </c>
      <c r="C303" s="590"/>
      <c r="D303" s="211" t="s">
        <v>14</v>
      </c>
      <c r="E303" s="176" t="s">
        <v>15</v>
      </c>
      <c r="F303" s="182"/>
      <c r="G303" s="233"/>
      <c r="H303" s="207"/>
      <c r="I303" s="234"/>
      <c r="J303" s="208"/>
      <c r="K303" s="208"/>
      <c r="L303" s="231"/>
      <c r="M303" s="235"/>
      <c r="N303" s="235"/>
      <c r="O303" s="235"/>
      <c r="P303" s="235"/>
    </row>
    <row r="304" spans="1:16" s="236" customFormat="1" ht="14.1" customHeight="1">
      <c r="A304" s="205" t="s">
        <v>19</v>
      </c>
      <c r="B304" s="171" t="s">
        <v>44</v>
      </c>
      <c r="C304" s="174"/>
      <c r="D304" s="231"/>
      <c r="E304" s="232"/>
      <c r="F304" s="182"/>
      <c r="G304" s="184"/>
      <c r="H304" s="185"/>
      <c r="I304" s="186"/>
      <c r="J304" s="187"/>
      <c r="K304" s="187"/>
      <c r="L304" s="209"/>
      <c r="M304" s="235"/>
      <c r="N304" s="235"/>
      <c r="O304" s="235"/>
      <c r="P304" s="235"/>
    </row>
    <row r="305" spans="1:18" ht="14.1" customHeight="1">
      <c r="A305" s="205"/>
      <c r="B305" s="219" t="s">
        <v>20</v>
      </c>
      <c r="C305" s="220" t="s">
        <v>168</v>
      </c>
      <c r="D305" s="224">
        <f>300*3</f>
        <v>900</v>
      </c>
      <c r="E305" s="222">
        <v>1</v>
      </c>
      <c r="F305" s="196" t="s">
        <v>21</v>
      </c>
      <c r="G305" s="197">
        <v>3</v>
      </c>
      <c r="H305" s="185">
        <f>D305*E305*G305</f>
        <v>2700</v>
      </c>
      <c r="I305" s="198">
        <v>3</v>
      </c>
      <c r="J305" s="187">
        <f>D305*E305*I305</f>
        <v>2700</v>
      </c>
      <c r="K305" s="187">
        <f t="shared" ref="K305:K309" si="78">H305+J305</f>
        <v>5400</v>
      </c>
      <c r="L305" s="209"/>
      <c r="M305" s="154"/>
      <c r="N305" s="154"/>
      <c r="O305" s="154"/>
      <c r="P305" s="154"/>
    </row>
    <row r="306" spans="1:18" ht="14.1" customHeight="1">
      <c r="A306" s="205"/>
      <c r="B306" s="219" t="s">
        <v>22</v>
      </c>
      <c r="C306" s="220" t="s">
        <v>173</v>
      </c>
      <c r="D306" s="224">
        <f>300*2</f>
        <v>600</v>
      </c>
      <c r="E306" s="222">
        <v>1</v>
      </c>
      <c r="F306" s="196" t="s">
        <v>21</v>
      </c>
      <c r="G306" s="197">
        <v>2</v>
      </c>
      <c r="H306" s="185">
        <f>D306*E306*G306</f>
        <v>1200</v>
      </c>
      <c r="I306" s="198">
        <v>2</v>
      </c>
      <c r="J306" s="187">
        <f>D306*E306*I306</f>
        <v>1200</v>
      </c>
      <c r="K306" s="187">
        <f t="shared" si="78"/>
        <v>2400</v>
      </c>
      <c r="L306" s="209"/>
      <c r="M306" s="154"/>
      <c r="N306" s="154"/>
      <c r="O306" s="154"/>
      <c r="P306" s="154"/>
    </row>
    <row r="307" spans="1:18" ht="14.1" customHeight="1">
      <c r="A307" s="205"/>
      <c r="B307" s="219" t="s">
        <v>23</v>
      </c>
      <c r="C307" s="220" t="s">
        <v>149</v>
      </c>
      <c r="D307" s="224">
        <v>200</v>
      </c>
      <c r="E307" s="222">
        <v>1</v>
      </c>
      <c r="F307" s="196" t="s">
        <v>32</v>
      </c>
      <c r="G307" s="197">
        <v>2</v>
      </c>
      <c r="H307" s="185">
        <f>D307*E307*G307</f>
        <v>400</v>
      </c>
      <c r="I307" s="198">
        <v>2</v>
      </c>
      <c r="J307" s="187">
        <f>D307*E307*I307</f>
        <v>400</v>
      </c>
      <c r="K307" s="187">
        <f t="shared" si="78"/>
        <v>800</v>
      </c>
      <c r="L307" s="209"/>
      <c r="M307" s="154"/>
      <c r="N307" s="154"/>
      <c r="O307" s="154"/>
      <c r="P307" s="154"/>
    </row>
    <row r="308" spans="1:18" ht="14.1" customHeight="1">
      <c r="A308" s="205"/>
      <c r="B308" s="219" t="s">
        <v>36</v>
      </c>
      <c r="C308" s="220" t="s">
        <v>154</v>
      </c>
      <c r="D308" s="224">
        <f>20*50</f>
        <v>1000</v>
      </c>
      <c r="E308" s="222">
        <v>1</v>
      </c>
      <c r="F308" s="196" t="s">
        <v>32</v>
      </c>
      <c r="G308" s="197">
        <v>2</v>
      </c>
      <c r="H308" s="185">
        <f>D308*E308*G308</f>
        <v>2000</v>
      </c>
      <c r="I308" s="198">
        <v>2</v>
      </c>
      <c r="J308" s="187">
        <f>D308*E308*I308</f>
        <v>2000</v>
      </c>
      <c r="K308" s="187">
        <f t="shared" si="78"/>
        <v>4000</v>
      </c>
      <c r="L308" s="209"/>
      <c r="M308" s="154"/>
      <c r="N308" s="154"/>
      <c r="O308" s="154"/>
      <c r="P308" s="154"/>
    </row>
    <row r="309" spans="1:18" ht="14.1" customHeight="1">
      <c r="A309" s="205"/>
      <c r="B309" s="219" t="s">
        <v>37</v>
      </c>
      <c r="C309" s="220"/>
      <c r="D309" s="221"/>
      <c r="E309" s="222"/>
      <c r="F309" s="196" t="s">
        <v>32</v>
      </c>
      <c r="G309" s="197"/>
      <c r="H309" s="185">
        <f>D309*E309*G309</f>
        <v>0</v>
      </c>
      <c r="I309" s="198"/>
      <c r="J309" s="187">
        <f>D309*E309*I309</f>
        <v>0</v>
      </c>
      <c r="K309" s="187">
        <f t="shared" si="78"/>
        <v>0</v>
      </c>
      <c r="L309" s="209"/>
      <c r="M309" s="154"/>
      <c r="N309" s="154"/>
      <c r="O309" s="154"/>
      <c r="P309" s="154"/>
    </row>
    <row r="310" spans="1:18" s="236" customFormat="1" ht="14.1" customHeight="1">
      <c r="A310" s="174" t="s">
        <v>45</v>
      </c>
      <c r="B310" s="171"/>
      <c r="C310" s="174"/>
      <c r="D310" s="209"/>
      <c r="E310" s="247"/>
      <c r="F310" s="172"/>
      <c r="G310" s="233"/>
      <c r="H310" s="207">
        <f>SUM(H305:H309)</f>
        <v>6300</v>
      </c>
      <c r="I310" s="234"/>
      <c r="J310" s="208">
        <f>SUM(J305:J309)</f>
        <v>6300</v>
      </c>
      <c r="K310" s="208">
        <f>SUM(K305:K309)</f>
        <v>12600</v>
      </c>
      <c r="L310" s="231"/>
      <c r="M310" s="235"/>
      <c r="N310" s="235"/>
      <c r="O310" s="235"/>
      <c r="P310" s="235"/>
    </row>
    <row r="311" spans="1:18" ht="12.75" customHeight="1">
      <c r="D311" s="249"/>
      <c r="G311" s="250"/>
      <c r="H311" s="251"/>
      <c r="I311" s="252"/>
      <c r="J311" s="252"/>
      <c r="K311" s="252"/>
      <c r="L311" s="138"/>
    </row>
    <row r="312" spans="1:18" s="259" customFormat="1" ht="14.1" customHeight="1">
      <c r="A312" s="248" t="s">
        <v>92</v>
      </c>
      <c r="B312" s="248" t="s">
        <v>165</v>
      </c>
      <c r="C312" s="248"/>
      <c r="D312" s="253"/>
      <c r="E312" s="176" t="s">
        <v>15</v>
      </c>
      <c r="F312" s="254"/>
      <c r="G312" s="255"/>
      <c r="H312" s="256"/>
      <c r="I312" s="257"/>
      <c r="J312" s="258"/>
      <c r="K312" s="258"/>
      <c r="L312" s="277"/>
    </row>
    <row r="313" spans="1:18" s="265" customFormat="1" ht="14.1" customHeight="1">
      <c r="A313" s="248"/>
      <c r="B313" s="260" t="s">
        <v>162</v>
      </c>
      <c r="C313" s="248"/>
      <c r="D313" s="253"/>
      <c r="E313" s="261">
        <v>0.25</v>
      </c>
      <c r="F313" s="172" t="s">
        <v>55</v>
      </c>
      <c r="G313" s="262"/>
      <c r="H313" s="263">
        <f>SUM(D37-D35+25000+25000)*E313</f>
        <v>133293.73499999999</v>
      </c>
      <c r="I313" s="264"/>
      <c r="J313" s="187">
        <f>(F37-F35)*E313</f>
        <v>89218.735000000001</v>
      </c>
      <c r="K313" s="208">
        <f>H313+J313</f>
        <v>222512.46999999997</v>
      </c>
      <c r="L313" s="231"/>
    </row>
    <row r="314" spans="1:18" s="265" customFormat="1" ht="14.1" customHeight="1">
      <c r="A314" s="248"/>
      <c r="B314" s="260" t="s">
        <v>163</v>
      </c>
      <c r="C314" s="248"/>
      <c r="D314" s="253"/>
      <c r="E314" s="266"/>
      <c r="F314" s="172"/>
      <c r="G314" s="262"/>
      <c r="H314" s="263"/>
      <c r="I314" s="264"/>
      <c r="J314" s="267"/>
      <c r="K314" s="267"/>
      <c r="L314" s="253"/>
    </row>
    <row r="315" spans="1:18" s="265" customFormat="1" ht="14.1" customHeight="1">
      <c r="A315" s="248"/>
      <c r="B315" s="260" t="s">
        <v>166</v>
      </c>
      <c r="C315" s="248"/>
      <c r="D315" s="253"/>
      <c r="E315" s="266"/>
      <c r="F315" s="172"/>
      <c r="G315" s="262"/>
      <c r="H315" s="263"/>
      <c r="I315" s="264"/>
      <c r="J315" s="267"/>
      <c r="K315" s="267"/>
      <c r="L315" s="253"/>
    </row>
    <row r="316" spans="1:18" s="265" customFormat="1" ht="14.1" customHeight="1">
      <c r="A316" s="248"/>
      <c r="B316" s="260" t="s">
        <v>167</v>
      </c>
      <c r="C316" s="248"/>
      <c r="D316" s="253"/>
      <c r="E316" s="266"/>
      <c r="F316" s="172"/>
      <c r="G316" s="262"/>
      <c r="H316" s="263"/>
      <c r="I316" s="264"/>
      <c r="J316" s="267"/>
      <c r="K316" s="267"/>
      <c r="L316" s="253"/>
    </row>
    <row r="317" spans="1:18" s="265" customFormat="1" ht="14.1" customHeight="1">
      <c r="A317" s="248"/>
      <c r="B317" s="260"/>
      <c r="C317" s="248"/>
      <c r="D317" s="253"/>
      <c r="E317" s="266"/>
      <c r="F317" s="172"/>
      <c r="G317" s="262"/>
      <c r="H317" s="263"/>
      <c r="I317" s="264"/>
      <c r="J317" s="267"/>
      <c r="K317" s="267"/>
      <c r="L317" s="253"/>
    </row>
    <row r="318" spans="1:18" ht="13.5" customHeight="1">
      <c r="A318" s="268" t="s">
        <v>114</v>
      </c>
      <c r="B318" s="268" t="s">
        <v>59</v>
      </c>
      <c r="C318" s="268"/>
      <c r="D318" s="269" t="s">
        <v>14</v>
      </c>
      <c r="E318" s="270" t="s">
        <v>15</v>
      </c>
      <c r="F318" s="271"/>
      <c r="G318" s="272"/>
      <c r="H318" s="273"/>
      <c r="I318" s="274"/>
      <c r="J318" s="274"/>
      <c r="K318" s="274"/>
      <c r="L318" s="299"/>
    </row>
    <row r="319" spans="1:18" ht="12.75" customHeight="1">
      <c r="A319" s="205" t="s">
        <v>19</v>
      </c>
      <c r="B319" s="275" t="s">
        <v>109</v>
      </c>
      <c r="C319" s="276"/>
      <c r="D319" s="277"/>
      <c r="E319" s="210"/>
      <c r="F319" s="278"/>
      <c r="G319" s="184"/>
      <c r="H319" s="185"/>
      <c r="I319" s="186"/>
      <c r="J319" s="258"/>
      <c r="K319" s="258"/>
      <c r="L319" s="277"/>
    </row>
    <row r="320" spans="1:18" s="138" customFormat="1" ht="12.75" customHeight="1">
      <c r="A320" s="279"/>
      <c r="B320" s="275" t="s">
        <v>103</v>
      </c>
      <c r="C320" s="280"/>
      <c r="D320" s="281">
        <v>1500</v>
      </c>
      <c r="E320" s="282">
        <v>0.2</v>
      </c>
      <c r="F320" s="283" t="s">
        <v>21</v>
      </c>
      <c r="G320" s="197">
        <v>12</v>
      </c>
      <c r="H320" s="185">
        <f>D320*E320*G320</f>
        <v>3600</v>
      </c>
      <c r="I320" s="198"/>
      <c r="J320" s="187">
        <f>D320*E320*I320</f>
        <v>0</v>
      </c>
      <c r="K320" s="187">
        <f t="shared" ref="K320:K322" si="79">H320+J320</f>
        <v>3600</v>
      </c>
      <c r="L320" s="209"/>
      <c r="M320" s="140"/>
      <c r="N320" s="140"/>
      <c r="O320" s="140"/>
      <c r="P320" s="140"/>
      <c r="Q320" s="140"/>
      <c r="R320" s="140"/>
    </row>
    <row r="321" spans="1:18" s="138" customFormat="1" ht="12.75" customHeight="1">
      <c r="A321" s="279"/>
      <c r="B321" s="275" t="s">
        <v>101</v>
      </c>
      <c r="C321" s="280"/>
      <c r="D321" s="281">
        <v>2000</v>
      </c>
      <c r="E321" s="282">
        <v>0.5</v>
      </c>
      <c r="F321" s="283" t="s">
        <v>21</v>
      </c>
      <c r="G321" s="197">
        <v>6</v>
      </c>
      <c r="H321" s="185">
        <f>D321*E321*G321</f>
        <v>6000</v>
      </c>
      <c r="I321" s="198"/>
      <c r="J321" s="187">
        <f>D321*E321*I321</f>
        <v>0</v>
      </c>
      <c r="K321" s="187">
        <f t="shared" si="79"/>
        <v>6000</v>
      </c>
      <c r="L321" s="209"/>
      <c r="M321" s="140"/>
      <c r="N321" s="140"/>
      <c r="O321" s="140"/>
      <c r="P321" s="140"/>
      <c r="Q321" s="140"/>
      <c r="R321" s="140"/>
    </row>
    <row r="322" spans="1:18" s="138" customFormat="1" ht="12.75" customHeight="1">
      <c r="A322" s="279"/>
      <c r="B322" s="275" t="s">
        <v>104</v>
      </c>
      <c r="C322" s="280"/>
      <c r="D322" s="281"/>
      <c r="E322" s="282"/>
      <c r="F322" s="283" t="s">
        <v>127</v>
      </c>
      <c r="G322" s="197"/>
      <c r="H322" s="185">
        <f>D322*E322*G322</f>
        <v>0</v>
      </c>
      <c r="I322" s="198"/>
      <c r="J322" s="187">
        <f>D322*E322*I322</f>
        <v>0</v>
      </c>
      <c r="K322" s="187">
        <f t="shared" si="79"/>
        <v>0</v>
      </c>
      <c r="L322" s="209"/>
      <c r="M322" s="140"/>
      <c r="N322" s="140"/>
      <c r="O322" s="140"/>
      <c r="P322" s="140"/>
      <c r="Q322" s="140"/>
      <c r="R322" s="140"/>
    </row>
    <row r="323" spans="1:18" s="209" customFormat="1" ht="12.75" customHeight="1">
      <c r="A323" s="174" t="s">
        <v>116</v>
      </c>
      <c r="B323" s="275"/>
      <c r="C323" s="276"/>
      <c r="D323" s="277"/>
      <c r="E323" s="210"/>
      <c r="F323" s="278"/>
      <c r="G323" s="184"/>
      <c r="H323" s="185">
        <f>SUBTOTAL(9,H320:H322)</f>
        <v>9600</v>
      </c>
      <c r="I323" s="186"/>
      <c r="J323" s="187">
        <f>SUBTOTAL(9,J320:J322)</f>
        <v>0</v>
      </c>
      <c r="K323" s="187">
        <f>SUBTOTAL(9,K320:K322)</f>
        <v>9600</v>
      </c>
      <c r="M323" s="284"/>
      <c r="N323" s="284"/>
      <c r="O323" s="284"/>
      <c r="P323" s="284"/>
      <c r="Q323" s="284"/>
      <c r="R323" s="284"/>
    </row>
    <row r="324" spans="1:18" s="209" customFormat="1" ht="12.75" customHeight="1">
      <c r="A324" s="174"/>
      <c r="B324" s="275"/>
      <c r="C324" s="276"/>
      <c r="D324" s="277"/>
      <c r="E324" s="210"/>
      <c r="F324" s="278"/>
      <c r="G324" s="184"/>
      <c r="H324" s="185"/>
      <c r="I324" s="186"/>
      <c r="J324" s="187"/>
      <c r="K324" s="187"/>
      <c r="M324" s="284"/>
      <c r="N324" s="284"/>
      <c r="O324" s="284"/>
      <c r="P324" s="284"/>
      <c r="Q324" s="284"/>
      <c r="R324" s="284"/>
    </row>
    <row r="325" spans="1:18" s="138" customFormat="1" ht="12.75" customHeight="1">
      <c r="A325" s="205" t="s">
        <v>63</v>
      </c>
      <c r="B325" s="275" t="s">
        <v>100</v>
      </c>
      <c r="C325" s="276"/>
      <c r="D325" s="277"/>
      <c r="E325" s="210"/>
      <c r="F325" s="278"/>
      <c r="G325" s="184"/>
      <c r="H325" s="185"/>
      <c r="I325" s="186"/>
      <c r="J325" s="258"/>
      <c r="K325" s="258"/>
      <c r="L325" s="277"/>
      <c r="M325" s="140"/>
      <c r="N325" s="140"/>
      <c r="O325" s="140"/>
      <c r="P325" s="140"/>
      <c r="Q325" s="140"/>
      <c r="R325" s="140"/>
    </row>
    <row r="326" spans="1:18" s="138" customFormat="1" ht="34.5" customHeight="1">
      <c r="A326" s="205"/>
      <c r="B326" s="588" t="s">
        <v>143</v>
      </c>
      <c r="C326" s="589"/>
      <c r="D326" s="277"/>
      <c r="E326" s="210"/>
      <c r="F326" s="278"/>
      <c r="G326" s="184"/>
      <c r="H326" s="185"/>
      <c r="I326" s="186"/>
      <c r="J326" s="258"/>
      <c r="K326" s="258"/>
      <c r="L326" s="277"/>
      <c r="M326" s="140"/>
      <c r="N326" s="140"/>
      <c r="O326" s="140"/>
      <c r="P326" s="140"/>
      <c r="Q326" s="140"/>
      <c r="R326" s="140"/>
    </row>
    <row r="327" spans="1:18" s="138" customFormat="1" ht="12.75" customHeight="1">
      <c r="A327" s="279"/>
      <c r="B327" s="275" t="s">
        <v>103</v>
      </c>
      <c r="C327" s="220" t="s">
        <v>193</v>
      </c>
      <c r="D327" s="281">
        <v>1800</v>
      </c>
      <c r="E327" s="282">
        <v>0.5</v>
      </c>
      <c r="F327" s="196" t="s">
        <v>73</v>
      </c>
      <c r="G327" s="197">
        <v>3</v>
      </c>
      <c r="H327" s="185">
        <f>D327*E327*G327</f>
        <v>2700</v>
      </c>
      <c r="I327" s="198"/>
      <c r="J327" s="187">
        <f>D327*E327*I327</f>
        <v>0</v>
      </c>
      <c r="K327" s="187">
        <f t="shared" ref="K327:K335" si="80">H327+J327</f>
        <v>2700</v>
      </c>
      <c r="L327" s="209"/>
      <c r="M327" s="140"/>
      <c r="N327" s="140"/>
      <c r="O327" s="140"/>
      <c r="P327" s="140"/>
      <c r="Q327" s="140"/>
      <c r="R327" s="140"/>
    </row>
    <row r="328" spans="1:18" s="138" customFormat="1" ht="12.75" customHeight="1">
      <c r="A328" s="279"/>
      <c r="B328" s="275" t="s">
        <v>101</v>
      </c>
      <c r="C328" s="220" t="s">
        <v>194</v>
      </c>
      <c r="D328" s="281"/>
      <c r="E328" s="282"/>
      <c r="F328" s="196" t="s">
        <v>74</v>
      </c>
      <c r="G328" s="197"/>
      <c r="H328" s="185">
        <f>D328*E328*G328</f>
        <v>0</v>
      </c>
      <c r="I328" s="198"/>
      <c r="J328" s="187">
        <f>D328*E328*I328</f>
        <v>0</v>
      </c>
      <c r="K328" s="187">
        <f t="shared" si="80"/>
        <v>0</v>
      </c>
      <c r="L328" s="209"/>
      <c r="M328" s="140"/>
      <c r="N328" s="140"/>
      <c r="O328" s="140"/>
      <c r="P328" s="140"/>
      <c r="Q328" s="140"/>
      <c r="R328" s="140"/>
    </row>
    <row r="329" spans="1:18" s="138" customFormat="1" ht="12.75" customHeight="1">
      <c r="A329" s="279"/>
      <c r="B329" s="275" t="s">
        <v>104</v>
      </c>
      <c r="C329" s="220" t="s">
        <v>195</v>
      </c>
      <c r="D329" s="281"/>
      <c r="E329" s="282"/>
      <c r="F329" s="196" t="s">
        <v>75</v>
      </c>
      <c r="G329" s="197"/>
      <c r="H329" s="185">
        <f>D329*E329*G329</f>
        <v>0</v>
      </c>
      <c r="I329" s="198"/>
      <c r="J329" s="187">
        <f>D329*E329*I329</f>
        <v>0</v>
      </c>
      <c r="K329" s="187">
        <f t="shared" si="80"/>
        <v>0</v>
      </c>
      <c r="L329" s="209"/>
      <c r="M329" s="140"/>
      <c r="N329" s="140"/>
      <c r="O329" s="140"/>
      <c r="P329" s="140"/>
      <c r="Q329" s="140"/>
      <c r="R329" s="140"/>
    </row>
    <row r="330" spans="1:18" s="138" customFormat="1" ht="20.25" customHeight="1">
      <c r="A330" s="279"/>
      <c r="B330" s="275" t="s">
        <v>115</v>
      </c>
      <c r="C330" s="220" t="s">
        <v>196</v>
      </c>
      <c r="D330" s="281"/>
      <c r="E330" s="282"/>
      <c r="F330" s="226" t="s">
        <v>76</v>
      </c>
      <c r="G330" s="197"/>
      <c r="H330" s="185">
        <f>D330*E330*G330</f>
        <v>0</v>
      </c>
      <c r="I330" s="198"/>
      <c r="J330" s="187">
        <f>D330*E330*I330</f>
        <v>0</v>
      </c>
      <c r="K330" s="187">
        <f t="shared" si="80"/>
        <v>0</v>
      </c>
      <c r="L330" s="209"/>
      <c r="M330" s="140"/>
      <c r="N330" s="140"/>
      <c r="O330" s="140"/>
      <c r="P330" s="140"/>
      <c r="Q330" s="140"/>
      <c r="R330" s="140"/>
    </row>
    <row r="331" spans="1:18" s="138" customFormat="1" ht="43.5" customHeight="1">
      <c r="A331" s="279"/>
      <c r="B331" s="588" t="s">
        <v>143</v>
      </c>
      <c r="C331" s="589"/>
      <c r="D331" s="281"/>
      <c r="E331" s="282"/>
      <c r="F331" s="283"/>
      <c r="G331" s="197"/>
      <c r="H331" s="185"/>
      <c r="I331" s="198"/>
      <c r="J331" s="187"/>
      <c r="K331" s="187"/>
      <c r="L331" s="209"/>
      <c r="M331" s="140"/>
      <c r="N331" s="140"/>
      <c r="O331" s="140"/>
      <c r="P331" s="140"/>
      <c r="Q331" s="140"/>
      <c r="R331" s="140"/>
    </row>
    <row r="332" spans="1:18" s="138" customFormat="1" ht="12.75" customHeight="1">
      <c r="A332" s="279"/>
      <c r="B332" s="275" t="s">
        <v>103</v>
      </c>
      <c r="C332" s="280"/>
      <c r="D332" s="281"/>
      <c r="E332" s="282"/>
      <c r="F332" s="283"/>
      <c r="G332" s="197"/>
      <c r="H332" s="185">
        <f>D332*E332*G332</f>
        <v>0</v>
      </c>
      <c r="I332" s="198"/>
      <c r="J332" s="185">
        <f>F332*G332*I332</f>
        <v>0</v>
      </c>
      <c r="K332" s="187">
        <f t="shared" si="80"/>
        <v>0</v>
      </c>
      <c r="L332" s="209"/>
      <c r="M332" s="140"/>
      <c r="N332" s="140"/>
      <c r="O332" s="140"/>
      <c r="P332" s="140"/>
      <c r="Q332" s="140"/>
      <c r="R332" s="140"/>
    </row>
    <row r="333" spans="1:18" s="138" customFormat="1" ht="12.75" customHeight="1">
      <c r="A333" s="279"/>
      <c r="B333" s="275" t="s">
        <v>101</v>
      </c>
      <c r="C333" s="280"/>
      <c r="D333" s="281"/>
      <c r="E333" s="282"/>
      <c r="F333" s="283"/>
      <c r="G333" s="197"/>
      <c r="H333" s="185">
        <f>D333*E333*G333</f>
        <v>0</v>
      </c>
      <c r="I333" s="198"/>
      <c r="J333" s="185">
        <f>F333*G333*I333</f>
        <v>0</v>
      </c>
      <c r="K333" s="187">
        <f t="shared" si="80"/>
        <v>0</v>
      </c>
      <c r="L333" s="209"/>
      <c r="M333" s="140"/>
      <c r="N333" s="140"/>
      <c r="O333" s="140"/>
      <c r="P333" s="140"/>
      <c r="Q333" s="140"/>
      <c r="R333" s="140"/>
    </row>
    <row r="334" spans="1:18" s="138" customFormat="1" ht="12.75" customHeight="1">
      <c r="A334" s="279"/>
      <c r="B334" s="275" t="s">
        <v>104</v>
      </c>
      <c r="C334" s="280"/>
      <c r="D334" s="281"/>
      <c r="E334" s="282"/>
      <c r="F334" s="283"/>
      <c r="G334" s="197"/>
      <c r="H334" s="185">
        <f>D334*E334*G334</f>
        <v>0</v>
      </c>
      <c r="I334" s="198"/>
      <c r="J334" s="185">
        <f>F334*G334*I334</f>
        <v>0</v>
      </c>
      <c r="K334" s="187">
        <f t="shared" si="80"/>
        <v>0</v>
      </c>
      <c r="L334" s="209"/>
      <c r="M334" s="140"/>
      <c r="N334" s="140"/>
      <c r="O334" s="140"/>
      <c r="P334" s="140"/>
      <c r="Q334" s="140"/>
      <c r="R334" s="140"/>
    </row>
    <row r="335" spans="1:18" s="138" customFormat="1" ht="12.75" customHeight="1">
      <c r="A335" s="279"/>
      <c r="B335" s="275" t="s">
        <v>115</v>
      </c>
      <c r="C335" s="280"/>
      <c r="D335" s="281"/>
      <c r="E335" s="282"/>
      <c r="F335" s="283"/>
      <c r="G335" s="197"/>
      <c r="H335" s="185">
        <f>D335*E335*G335</f>
        <v>0</v>
      </c>
      <c r="I335" s="198"/>
      <c r="J335" s="185">
        <f>F335*G335*I335</f>
        <v>0</v>
      </c>
      <c r="K335" s="187">
        <f t="shared" si="80"/>
        <v>0</v>
      </c>
      <c r="L335" s="209"/>
      <c r="M335" s="140"/>
      <c r="N335" s="140"/>
      <c r="O335" s="140"/>
      <c r="P335" s="140"/>
      <c r="Q335" s="140"/>
      <c r="R335" s="140"/>
    </row>
    <row r="336" spans="1:18" s="138" customFormat="1" ht="12.75" customHeight="1">
      <c r="A336" s="279"/>
      <c r="B336" s="275"/>
      <c r="C336" s="280"/>
      <c r="D336" s="281"/>
      <c r="E336" s="282"/>
      <c r="F336" s="283"/>
      <c r="G336" s="197"/>
      <c r="H336" s="185"/>
      <c r="I336" s="198"/>
      <c r="J336" s="187"/>
      <c r="K336" s="187"/>
      <c r="L336" s="209"/>
      <c r="M336" s="140"/>
      <c r="N336" s="140"/>
      <c r="O336" s="140"/>
      <c r="P336" s="140"/>
      <c r="Q336" s="140"/>
      <c r="R336" s="140"/>
    </row>
    <row r="337" spans="1:18" s="209" customFormat="1" ht="12.75" customHeight="1">
      <c r="A337" s="174" t="s">
        <v>117</v>
      </c>
      <c r="B337" s="275"/>
      <c r="C337" s="276"/>
      <c r="D337" s="277"/>
      <c r="E337" s="210"/>
      <c r="F337" s="278"/>
      <c r="G337" s="184"/>
      <c r="H337" s="185">
        <f>SUBTOTAL(9,H325:H335)</f>
        <v>2700</v>
      </c>
      <c r="I337" s="186"/>
      <c r="J337" s="187">
        <f>SUBTOTAL(9,J325:J335)</f>
        <v>0</v>
      </c>
      <c r="K337" s="187">
        <f>SUBTOTAL(9,K325:K328)</f>
        <v>2700</v>
      </c>
      <c r="M337" s="284"/>
      <c r="N337" s="284"/>
      <c r="O337" s="284"/>
      <c r="P337" s="284"/>
      <c r="Q337" s="284"/>
      <c r="R337" s="284"/>
    </row>
    <row r="338" spans="1:18" s="209" customFormat="1" ht="12.75" customHeight="1">
      <c r="A338" s="174"/>
      <c r="B338" s="275"/>
      <c r="C338" s="276"/>
      <c r="D338" s="277"/>
      <c r="E338" s="210"/>
      <c r="F338" s="278"/>
      <c r="G338" s="184"/>
      <c r="H338" s="185"/>
      <c r="I338" s="186"/>
      <c r="J338" s="187"/>
      <c r="K338" s="258"/>
      <c r="L338" s="277"/>
      <c r="M338" s="284"/>
      <c r="N338" s="284"/>
      <c r="O338" s="284"/>
      <c r="P338" s="284"/>
      <c r="Q338" s="284"/>
      <c r="R338" s="284"/>
    </row>
    <row r="339" spans="1:18" s="138" customFormat="1" ht="12.75" customHeight="1">
      <c r="A339" s="205" t="s">
        <v>64</v>
      </c>
      <c r="B339" s="275" t="s">
        <v>99</v>
      </c>
      <c r="C339" s="276"/>
      <c r="D339" s="277"/>
      <c r="E339" s="210"/>
      <c r="F339" s="278"/>
      <c r="G339" s="184"/>
      <c r="H339" s="185"/>
      <c r="I339" s="186"/>
      <c r="J339" s="258"/>
      <c r="K339" s="258"/>
      <c r="L339" s="277"/>
      <c r="M339" s="140"/>
      <c r="N339" s="140"/>
      <c r="O339" s="140"/>
      <c r="P339" s="140"/>
      <c r="Q339" s="140"/>
      <c r="R339" s="140"/>
    </row>
    <row r="340" spans="1:18" s="138" customFormat="1" ht="12.75" customHeight="1">
      <c r="A340" s="279"/>
      <c r="B340" s="275" t="s">
        <v>103</v>
      </c>
      <c r="C340" s="280"/>
      <c r="D340" s="281">
        <v>20</v>
      </c>
      <c r="E340" s="282">
        <v>0.05</v>
      </c>
      <c r="F340" s="283" t="s">
        <v>32</v>
      </c>
      <c r="G340" s="197"/>
      <c r="H340" s="185">
        <f>D340*E340*G340</f>
        <v>0</v>
      </c>
      <c r="I340" s="198"/>
      <c r="J340" s="187">
        <f>D340*E340*I340</f>
        <v>0</v>
      </c>
      <c r="K340" s="187">
        <f t="shared" ref="K340:K341" si="81">H340+J340</f>
        <v>0</v>
      </c>
      <c r="L340" s="209"/>
      <c r="M340" s="140"/>
      <c r="N340" s="140"/>
      <c r="O340" s="140"/>
      <c r="P340" s="140"/>
      <c r="Q340" s="140"/>
      <c r="R340" s="140"/>
    </row>
    <row r="341" spans="1:18" s="138" customFormat="1" ht="12.75" customHeight="1">
      <c r="A341" s="279"/>
      <c r="B341" s="275" t="s">
        <v>101</v>
      </c>
      <c r="C341" s="280"/>
      <c r="D341" s="281"/>
      <c r="E341" s="282"/>
      <c r="F341" s="283" t="s">
        <v>32</v>
      </c>
      <c r="G341" s="197"/>
      <c r="H341" s="185">
        <f>D341*E341*G341</f>
        <v>0</v>
      </c>
      <c r="I341" s="198"/>
      <c r="J341" s="187">
        <f>D341*E341*I341</f>
        <v>0</v>
      </c>
      <c r="K341" s="187">
        <f t="shared" si="81"/>
        <v>0</v>
      </c>
      <c r="L341" s="209"/>
      <c r="M341" s="140"/>
      <c r="N341" s="140"/>
      <c r="O341" s="140"/>
      <c r="P341" s="140"/>
      <c r="Q341" s="140"/>
      <c r="R341" s="140"/>
    </row>
    <row r="342" spans="1:18" s="209" customFormat="1" ht="12.75" customHeight="1">
      <c r="A342" s="174" t="s">
        <v>130</v>
      </c>
      <c r="B342" s="275"/>
      <c r="C342" s="276"/>
      <c r="D342" s="277"/>
      <c r="E342" s="210"/>
      <c r="F342" s="278"/>
      <c r="G342" s="184"/>
      <c r="H342" s="185">
        <f>SUBTOTAL(9,H339:H341)</f>
        <v>0</v>
      </c>
      <c r="I342" s="186"/>
      <c r="J342" s="187">
        <f>SUBTOTAL(9,J339:J341)</f>
        <v>0</v>
      </c>
      <c r="K342" s="187">
        <f>SUBTOTAL(9,K339:K341)</f>
        <v>0</v>
      </c>
      <c r="M342" s="284"/>
      <c r="N342" s="284"/>
      <c r="O342" s="284"/>
      <c r="P342" s="284"/>
      <c r="Q342" s="284"/>
      <c r="R342" s="284"/>
    </row>
    <row r="343" spans="1:18" s="209" customFormat="1" ht="12.75" customHeight="1">
      <c r="A343" s="174"/>
      <c r="B343" s="275"/>
      <c r="C343" s="276"/>
      <c r="D343" s="277"/>
      <c r="E343" s="210"/>
      <c r="F343" s="278"/>
      <c r="G343" s="184"/>
      <c r="H343" s="185"/>
      <c r="I343" s="186"/>
      <c r="J343" s="258"/>
      <c r="K343" s="258"/>
      <c r="L343" s="277"/>
      <c r="M343" s="284"/>
      <c r="N343" s="284"/>
      <c r="O343" s="284"/>
      <c r="P343" s="284"/>
      <c r="Q343" s="284"/>
      <c r="R343" s="284"/>
    </row>
    <row r="344" spans="1:18" s="138" customFormat="1" ht="12.75" customHeight="1">
      <c r="A344" s="205" t="s">
        <v>119</v>
      </c>
      <c r="B344" s="275" t="s">
        <v>189</v>
      </c>
      <c r="C344" s="276"/>
      <c r="D344" s="277"/>
      <c r="E344" s="210"/>
      <c r="F344" s="278"/>
      <c r="G344" s="184"/>
      <c r="H344" s="185"/>
      <c r="I344" s="186"/>
      <c r="J344" s="258"/>
      <c r="K344" s="258"/>
      <c r="L344" s="277"/>
      <c r="M344" s="140"/>
      <c r="N344" s="140"/>
      <c r="O344" s="140"/>
      <c r="P344" s="140"/>
      <c r="Q344" s="140"/>
      <c r="R344" s="140"/>
    </row>
    <row r="345" spans="1:18" s="138" customFormat="1" ht="12.75" customHeight="1">
      <c r="A345" s="279"/>
      <c r="B345" s="275" t="s">
        <v>103</v>
      </c>
      <c r="C345" s="280"/>
      <c r="D345" s="281"/>
      <c r="E345" s="282"/>
      <c r="F345" s="283" t="s">
        <v>32</v>
      </c>
      <c r="G345" s="197"/>
      <c r="H345" s="185">
        <f>D345*E345*G345</f>
        <v>0</v>
      </c>
      <c r="I345" s="198"/>
      <c r="J345" s="187">
        <f t="shared" ref="J345:J346" si="82">D345*E345*I345</f>
        <v>0</v>
      </c>
      <c r="K345" s="187">
        <f t="shared" ref="K345:K346" si="83">H345+J345</f>
        <v>0</v>
      </c>
      <c r="L345" s="209"/>
      <c r="M345" s="140"/>
      <c r="N345" s="140"/>
      <c r="O345" s="140"/>
      <c r="P345" s="140"/>
      <c r="Q345" s="140"/>
      <c r="R345" s="140"/>
    </row>
    <row r="346" spans="1:18" s="138" customFormat="1" ht="12.75" customHeight="1">
      <c r="A346" s="279"/>
      <c r="B346" s="275" t="s">
        <v>101</v>
      </c>
      <c r="C346" s="280"/>
      <c r="D346" s="281"/>
      <c r="E346" s="282"/>
      <c r="F346" s="283" t="s">
        <v>32</v>
      </c>
      <c r="G346" s="197"/>
      <c r="H346" s="185">
        <f>D346*E346*G346</f>
        <v>0</v>
      </c>
      <c r="I346" s="198"/>
      <c r="J346" s="187">
        <f t="shared" si="82"/>
        <v>0</v>
      </c>
      <c r="K346" s="187">
        <f t="shared" si="83"/>
        <v>0</v>
      </c>
      <c r="L346" s="209"/>
      <c r="M346" s="140"/>
      <c r="N346" s="140"/>
      <c r="O346" s="140"/>
      <c r="P346" s="140"/>
      <c r="Q346" s="140"/>
      <c r="R346" s="140"/>
    </row>
    <row r="347" spans="1:18" s="209" customFormat="1" ht="12.75" customHeight="1">
      <c r="A347" s="174" t="s">
        <v>120</v>
      </c>
      <c r="B347" s="275"/>
      <c r="C347" s="276"/>
      <c r="D347" s="277"/>
      <c r="E347" s="210"/>
      <c r="F347" s="278"/>
      <c r="G347" s="184"/>
      <c r="H347" s="185">
        <f>SUBTOTAL(9,H344:H346)</f>
        <v>0</v>
      </c>
      <c r="I347" s="186"/>
      <c r="J347" s="187">
        <f>SUBTOTAL(9,J344:J346)</f>
        <v>0</v>
      </c>
      <c r="K347" s="187">
        <f>SUBTOTAL(9,K344:K346)</f>
        <v>0</v>
      </c>
      <c r="M347" s="284"/>
      <c r="N347" s="284"/>
      <c r="O347" s="284"/>
      <c r="P347" s="284"/>
      <c r="Q347" s="284"/>
      <c r="R347" s="284"/>
    </row>
    <row r="348" spans="1:18" s="209" customFormat="1" ht="12.75" customHeight="1">
      <c r="A348" s="174"/>
      <c r="B348" s="275"/>
      <c r="C348" s="276"/>
      <c r="D348" s="277"/>
      <c r="E348" s="210"/>
      <c r="F348" s="278"/>
      <c r="G348" s="184"/>
      <c r="H348" s="185"/>
      <c r="I348" s="186"/>
      <c r="J348" s="258"/>
      <c r="K348" s="258"/>
      <c r="L348" s="277"/>
      <c r="M348" s="284"/>
      <c r="N348" s="284"/>
      <c r="O348" s="284"/>
      <c r="P348" s="284"/>
      <c r="Q348" s="284"/>
      <c r="R348" s="284"/>
    </row>
    <row r="349" spans="1:18" s="138" customFormat="1" ht="12.75" customHeight="1">
      <c r="A349" s="205" t="s">
        <v>122</v>
      </c>
      <c r="B349" s="275" t="s">
        <v>35</v>
      </c>
      <c r="C349" s="276"/>
      <c r="D349" s="277"/>
      <c r="E349" s="210"/>
      <c r="F349" s="278"/>
      <c r="G349" s="184"/>
      <c r="H349" s="185"/>
      <c r="I349" s="186"/>
      <c r="J349" s="258"/>
      <c r="K349" s="258"/>
      <c r="L349" s="277"/>
      <c r="M349" s="140"/>
      <c r="N349" s="140"/>
      <c r="O349" s="140"/>
      <c r="P349" s="140"/>
      <c r="Q349" s="140"/>
      <c r="R349" s="140"/>
    </row>
    <row r="350" spans="1:18" s="138" customFormat="1" ht="12.75" customHeight="1">
      <c r="A350" s="279"/>
      <c r="B350" s="275" t="s">
        <v>103</v>
      </c>
      <c r="C350" s="280"/>
      <c r="D350" s="281"/>
      <c r="E350" s="282"/>
      <c r="F350" s="283" t="s">
        <v>32</v>
      </c>
      <c r="G350" s="197"/>
      <c r="H350" s="185">
        <f>D350*E350*G350</f>
        <v>0</v>
      </c>
      <c r="I350" s="198"/>
      <c r="J350" s="187">
        <f>D350*E350*I350</f>
        <v>0</v>
      </c>
      <c r="K350" s="187">
        <f t="shared" ref="K350:K351" si="84">H350+J350</f>
        <v>0</v>
      </c>
      <c r="L350" s="209"/>
      <c r="M350" s="140"/>
      <c r="N350" s="140"/>
      <c r="O350" s="140"/>
      <c r="P350" s="140"/>
      <c r="Q350" s="140"/>
      <c r="R350" s="140"/>
    </row>
    <row r="351" spans="1:18" s="138" customFormat="1" ht="12.75" customHeight="1">
      <c r="A351" s="279"/>
      <c r="B351" s="275" t="s">
        <v>101</v>
      </c>
      <c r="C351" s="280"/>
      <c r="D351" s="281"/>
      <c r="E351" s="282"/>
      <c r="F351" s="283" t="s">
        <v>32</v>
      </c>
      <c r="G351" s="197"/>
      <c r="H351" s="185">
        <f>D351*E351*G351</f>
        <v>0</v>
      </c>
      <c r="I351" s="198"/>
      <c r="J351" s="187">
        <f t="shared" ref="J351" si="85">D351*E351*I351</f>
        <v>0</v>
      </c>
      <c r="K351" s="187">
        <f t="shared" si="84"/>
        <v>0</v>
      </c>
      <c r="L351" s="209"/>
      <c r="M351" s="140"/>
      <c r="N351" s="140"/>
      <c r="O351" s="140"/>
      <c r="P351" s="140"/>
      <c r="Q351" s="140"/>
      <c r="R351" s="140"/>
    </row>
    <row r="352" spans="1:18" s="209" customFormat="1" ht="12.75" customHeight="1">
      <c r="A352" s="174" t="s">
        <v>128</v>
      </c>
      <c r="B352" s="275"/>
      <c r="C352" s="276"/>
      <c r="D352" s="277"/>
      <c r="E352" s="210"/>
      <c r="F352" s="278"/>
      <c r="G352" s="184"/>
      <c r="H352" s="185">
        <f>SUBTOTAL(9,H349:H351)</f>
        <v>0</v>
      </c>
      <c r="I352" s="186"/>
      <c r="J352" s="187">
        <f>SUBTOTAL(9,J349:J351)</f>
        <v>0</v>
      </c>
      <c r="K352" s="187">
        <f>SUBTOTAL(9,K349:K351)</f>
        <v>0</v>
      </c>
      <c r="M352" s="284"/>
      <c r="N352" s="284"/>
      <c r="O352" s="284"/>
      <c r="P352" s="284"/>
      <c r="Q352" s="284"/>
      <c r="R352" s="284"/>
    </row>
    <row r="353" spans="1:18" s="209" customFormat="1" ht="12.75" customHeight="1">
      <c r="A353" s="174"/>
      <c r="B353" s="275"/>
      <c r="C353" s="276"/>
      <c r="D353" s="277"/>
      <c r="E353" s="210"/>
      <c r="F353" s="278"/>
      <c r="G353" s="184"/>
      <c r="H353" s="185"/>
      <c r="I353" s="186"/>
      <c r="J353" s="258"/>
      <c r="K353" s="258"/>
      <c r="L353" s="277"/>
      <c r="M353" s="284"/>
      <c r="N353" s="284"/>
      <c r="O353" s="284"/>
      <c r="P353" s="284"/>
      <c r="Q353" s="284"/>
      <c r="R353" s="284"/>
    </row>
    <row r="354" spans="1:18" s="138" customFormat="1" ht="12.75" customHeight="1">
      <c r="A354" s="205" t="s">
        <v>123</v>
      </c>
      <c r="B354" s="275" t="s">
        <v>190</v>
      </c>
      <c r="C354" s="276"/>
      <c r="D354" s="277"/>
      <c r="E354" s="210"/>
      <c r="F354" s="278"/>
      <c r="G354" s="184"/>
      <c r="H354" s="185"/>
      <c r="I354" s="186"/>
      <c r="J354" s="258"/>
      <c r="K354" s="258"/>
      <c r="L354" s="277"/>
      <c r="M354" s="140"/>
      <c r="N354" s="140"/>
      <c r="O354" s="140"/>
      <c r="P354" s="140"/>
      <c r="Q354" s="140"/>
      <c r="R354" s="140"/>
    </row>
    <row r="355" spans="1:18" s="138" customFormat="1" ht="12.75" customHeight="1">
      <c r="A355" s="279"/>
      <c r="B355" s="275" t="s">
        <v>103</v>
      </c>
      <c r="C355" s="280"/>
      <c r="D355" s="281"/>
      <c r="E355" s="282"/>
      <c r="F355" s="283" t="s">
        <v>32</v>
      </c>
      <c r="G355" s="197"/>
      <c r="H355" s="185">
        <f>D355*E355*G355</f>
        <v>0</v>
      </c>
      <c r="I355" s="198"/>
      <c r="J355" s="187">
        <f>D355*E355*I355</f>
        <v>0</v>
      </c>
      <c r="K355" s="187">
        <f t="shared" ref="K355:K356" si="86">H355+J355</f>
        <v>0</v>
      </c>
      <c r="L355" s="209"/>
      <c r="M355" s="140"/>
      <c r="N355" s="140"/>
      <c r="O355" s="140"/>
      <c r="P355" s="140"/>
      <c r="Q355" s="140"/>
      <c r="R355" s="140"/>
    </row>
    <row r="356" spans="1:18" s="138" customFormat="1" ht="12.75" customHeight="1">
      <c r="A356" s="279"/>
      <c r="B356" s="275" t="s">
        <v>101</v>
      </c>
      <c r="C356" s="280"/>
      <c r="D356" s="281"/>
      <c r="E356" s="282"/>
      <c r="F356" s="283" t="s">
        <v>32</v>
      </c>
      <c r="G356" s="197"/>
      <c r="H356" s="185">
        <f>D356*E356*G356</f>
        <v>0</v>
      </c>
      <c r="I356" s="198"/>
      <c r="J356" s="187">
        <f t="shared" ref="J356" si="87">D356*E356*I356</f>
        <v>0</v>
      </c>
      <c r="K356" s="187">
        <f t="shared" si="86"/>
        <v>0</v>
      </c>
      <c r="L356" s="209"/>
      <c r="M356" s="140"/>
      <c r="N356" s="140"/>
      <c r="O356" s="140"/>
      <c r="P356" s="140"/>
      <c r="Q356" s="140"/>
      <c r="R356" s="140"/>
    </row>
    <row r="357" spans="1:18" s="209" customFormat="1" ht="12.75" customHeight="1">
      <c r="A357" s="174" t="s">
        <v>121</v>
      </c>
      <c r="B357" s="275"/>
      <c r="C357" s="276"/>
      <c r="D357" s="277"/>
      <c r="E357" s="210"/>
      <c r="F357" s="278"/>
      <c r="G357" s="184"/>
      <c r="H357" s="185">
        <f>SUBTOTAL(9,H355:H356)</f>
        <v>0</v>
      </c>
      <c r="I357" s="186"/>
      <c r="J357" s="187">
        <f>SUBTOTAL(9,J354:J356)</f>
        <v>0</v>
      </c>
      <c r="K357" s="187">
        <f>SUBTOTAL(9,K354:K356)</f>
        <v>0</v>
      </c>
      <c r="M357" s="284"/>
      <c r="N357" s="284"/>
      <c r="O357" s="284"/>
      <c r="P357" s="284"/>
      <c r="Q357" s="284"/>
      <c r="R357" s="284"/>
    </row>
    <row r="358" spans="1:18" s="209" customFormat="1" ht="12.75" customHeight="1">
      <c r="A358" s="174"/>
      <c r="B358" s="275"/>
      <c r="C358" s="276"/>
      <c r="D358" s="277"/>
      <c r="E358" s="210"/>
      <c r="F358" s="278"/>
      <c r="G358" s="184"/>
      <c r="H358" s="185"/>
      <c r="I358" s="186"/>
      <c r="J358" s="258"/>
      <c r="K358" s="258"/>
      <c r="L358" s="277"/>
      <c r="M358" s="284"/>
      <c r="N358" s="284"/>
      <c r="O358" s="284"/>
      <c r="P358" s="284"/>
      <c r="Q358" s="284"/>
      <c r="R358" s="284"/>
    </row>
    <row r="359" spans="1:18" s="138" customFormat="1" ht="12.75" customHeight="1">
      <c r="A359" s="205" t="s">
        <v>124</v>
      </c>
      <c r="B359" s="275" t="s">
        <v>191</v>
      </c>
      <c r="C359" s="276"/>
      <c r="D359" s="277"/>
      <c r="E359" s="210"/>
      <c r="F359" s="278"/>
      <c r="G359" s="184"/>
      <c r="H359" s="185"/>
      <c r="I359" s="186"/>
      <c r="J359" s="258"/>
      <c r="K359" s="258"/>
      <c r="L359" s="277"/>
      <c r="M359" s="140"/>
      <c r="N359" s="140"/>
      <c r="O359" s="140"/>
      <c r="P359" s="140"/>
      <c r="Q359" s="140"/>
      <c r="R359" s="140"/>
    </row>
    <row r="360" spans="1:18" s="138" customFormat="1" ht="12.75" customHeight="1">
      <c r="A360" s="279"/>
      <c r="B360" s="275" t="s">
        <v>103</v>
      </c>
      <c r="C360" s="280"/>
      <c r="D360" s="281"/>
      <c r="E360" s="282"/>
      <c r="F360" s="283" t="s">
        <v>32</v>
      </c>
      <c r="G360" s="197"/>
      <c r="H360" s="185">
        <f>D360*E360*G360</f>
        <v>0</v>
      </c>
      <c r="I360" s="198"/>
      <c r="J360" s="187">
        <f>D360*E360*I360</f>
        <v>0</v>
      </c>
      <c r="K360" s="187">
        <f t="shared" ref="K360:K361" si="88">H360+J360</f>
        <v>0</v>
      </c>
      <c r="L360" s="209"/>
      <c r="M360" s="140"/>
      <c r="N360" s="140"/>
      <c r="O360" s="140"/>
      <c r="P360" s="140"/>
      <c r="Q360" s="140"/>
      <c r="R360" s="140"/>
    </row>
    <row r="361" spans="1:18" s="138" customFormat="1" ht="12.75" customHeight="1">
      <c r="A361" s="279"/>
      <c r="B361" s="275" t="s">
        <v>101</v>
      </c>
      <c r="C361" s="280"/>
      <c r="D361" s="281"/>
      <c r="E361" s="282"/>
      <c r="F361" s="283" t="s">
        <v>32</v>
      </c>
      <c r="G361" s="197"/>
      <c r="H361" s="185">
        <f>D361*E361*G361</f>
        <v>0</v>
      </c>
      <c r="I361" s="198"/>
      <c r="J361" s="187">
        <f t="shared" ref="J361" si="89">D361*E361*I361</f>
        <v>0</v>
      </c>
      <c r="K361" s="187">
        <f t="shared" si="88"/>
        <v>0</v>
      </c>
      <c r="L361" s="209"/>
      <c r="M361" s="140"/>
      <c r="N361" s="140"/>
      <c r="O361" s="140"/>
      <c r="P361" s="140"/>
      <c r="Q361" s="140"/>
      <c r="R361" s="140"/>
    </row>
    <row r="362" spans="1:18" s="209" customFormat="1" ht="12.75" customHeight="1">
      <c r="A362" s="174" t="s">
        <v>125</v>
      </c>
      <c r="B362" s="275"/>
      <c r="C362" s="276"/>
      <c r="D362" s="277"/>
      <c r="E362" s="210"/>
      <c r="F362" s="278"/>
      <c r="G362" s="184"/>
      <c r="H362" s="185">
        <f>SUBTOTAL(9,H359:H361)</f>
        <v>0</v>
      </c>
      <c r="I362" s="186"/>
      <c r="J362" s="187">
        <f>SUBTOTAL(9,J359:J361)</f>
        <v>0</v>
      </c>
      <c r="K362" s="187">
        <f>SUBTOTAL(9,K359:K361)</f>
        <v>0</v>
      </c>
      <c r="M362" s="284"/>
      <c r="N362" s="284"/>
      <c r="O362" s="284"/>
      <c r="P362" s="284"/>
      <c r="Q362" s="284"/>
      <c r="R362" s="284"/>
    </row>
    <row r="363" spans="1:18" s="209" customFormat="1" ht="12.75" customHeight="1">
      <c r="A363" s="174"/>
      <c r="B363" s="275"/>
      <c r="C363" s="276"/>
      <c r="D363" s="277"/>
      <c r="E363" s="210"/>
      <c r="F363" s="278"/>
      <c r="G363" s="184"/>
      <c r="H363" s="185"/>
      <c r="I363" s="186"/>
      <c r="J363" s="258"/>
      <c r="K363" s="258"/>
      <c r="L363" s="277"/>
      <c r="M363" s="284"/>
      <c r="N363" s="284"/>
      <c r="O363" s="284"/>
      <c r="P363" s="284"/>
      <c r="Q363" s="284"/>
      <c r="R363" s="284"/>
    </row>
    <row r="364" spans="1:18" s="138" customFormat="1" ht="12.75" customHeight="1">
      <c r="A364" s="205" t="s">
        <v>124</v>
      </c>
      <c r="B364" s="275" t="s">
        <v>192</v>
      </c>
      <c r="C364" s="276"/>
      <c r="D364" s="277"/>
      <c r="E364" s="210"/>
      <c r="F364" s="278"/>
      <c r="G364" s="184"/>
      <c r="H364" s="185"/>
      <c r="I364" s="186"/>
      <c r="J364" s="258"/>
      <c r="K364" s="258"/>
      <c r="L364" s="277"/>
      <c r="M364" s="140"/>
      <c r="N364" s="140"/>
      <c r="O364" s="140"/>
      <c r="P364" s="140"/>
      <c r="Q364" s="140"/>
      <c r="R364" s="140"/>
    </row>
    <row r="365" spans="1:18" s="138" customFormat="1" ht="12.75" customHeight="1">
      <c r="A365" s="279"/>
      <c r="B365" s="275" t="s">
        <v>103</v>
      </c>
      <c r="C365" s="280" t="s">
        <v>175</v>
      </c>
      <c r="D365" s="281">
        <v>180000</v>
      </c>
      <c r="E365" s="282">
        <v>0.05</v>
      </c>
      <c r="F365" s="283" t="s">
        <v>127</v>
      </c>
      <c r="G365" s="197">
        <v>1</v>
      </c>
      <c r="H365" s="185">
        <f>D365*E365*G365</f>
        <v>9000</v>
      </c>
      <c r="I365" s="198">
        <v>1</v>
      </c>
      <c r="J365" s="187">
        <f>D365*E365*I365</f>
        <v>9000</v>
      </c>
      <c r="K365" s="187">
        <f t="shared" ref="K365:K366" si="90">H365+J365</f>
        <v>18000</v>
      </c>
      <c r="L365" s="209"/>
      <c r="M365" s="140"/>
      <c r="N365" s="140"/>
      <c r="O365" s="140"/>
      <c r="P365" s="140"/>
      <c r="Q365" s="140"/>
      <c r="R365" s="140"/>
    </row>
    <row r="366" spans="1:18" s="138" customFormat="1" ht="12.75" customHeight="1">
      <c r="A366" s="279"/>
      <c r="B366" s="275" t="s">
        <v>101</v>
      </c>
      <c r="C366" s="280"/>
      <c r="D366" s="281"/>
      <c r="E366" s="282"/>
      <c r="F366" s="283" t="s">
        <v>32</v>
      </c>
      <c r="G366" s="197"/>
      <c r="H366" s="185">
        <f>D366*E366*G366</f>
        <v>0</v>
      </c>
      <c r="I366" s="198"/>
      <c r="J366" s="187">
        <f t="shared" ref="J366" si="91">D366*E366*I366</f>
        <v>0</v>
      </c>
      <c r="K366" s="187">
        <f t="shared" si="90"/>
        <v>0</v>
      </c>
      <c r="L366" s="209"/>
      <c r="M366" s="140"/>
      <c r="N366" s="140"/>
      <c r="O366" s="140"/>
      <c r="P366" s="140"/>
      <c r="Q366" s="140"/>
      <c r="R366" s="140"/>
    </row>
    <row r="367" spans="1:18" s="209" customFormat="1" ht="12.75" customHeight="1">
      <c r="A367" s="174" t="s">
        <v>126</v>
      </c>
      <c r="B367" s="275"/>
      <c r="C367" s="276"/>
      <c r="D367" s="277"/>
      <c r="E367" s="210"/>
      <c r="F367" s="278"/>
      <c r="G367" s="184"/>
      <c r="H367" s="185">
        <f>SUBTOTAL(9,H364:H366)</f>
        <v>9000</v>
      </c>
      <c r="I367" s="186"/>
      <c r="J367" s="187">
        <f>SUBTOTAL(9,J364:J366)</f>
        <v>9000</v>
      </c>
      <c r="K367" s="187">
        <f>SUBTOTAL(9,K364:K366)</f>
        <v>18000</v>
      </c>
      <c r="M367" s="284"/>
      <c r="N367" s="284"/>
      <c r="O367" s="284"/>
      <c r="P367" s="284"/>
      <c r="Q367" s="284"/>
      <c r="R367" s="284"/>
    </row>
    <row r="368" spans="1:18" s="209" customFormat="1" ht="12.75" customHeight="1">
      <c r="A368" s="285"/>
      <c r="B368" s="275"/>
      <c r="C368" s="276"/>
      <c r="D368" s="277"/>
      <c r="E368" s="210"/>
      <c r="F368" s="278"/>
      <c r="G368" s="184"/>
      <c r="H368" s="185"/>
      <c r="I368" s="186"/>
      <c r="J368" s="258"/>
      <c r="K368" s="258"/>
      <c r="L368" s="277"/>
      <c r="M368" s="284"/>
      <c r="N368" s="284"/>
      <c r="O368" s="284"/>
      <c r="P368" s="284"/>
      <c r="Q368" s="284"/>
      <c r="R368" s="284"/>
    </row>
    <row r="369" spans="1:18" s="138" customFormat="1" ht="12.75" customHeight="1">
      <c r="A369" s="279"/>
      <c r="B369" s="276" t="s">
        <v>60</v>
      </c>
      <c r="C369" s="279"/>
      <c r="D369" s="286"/>
      <c r="E369" s="287"/>
      <c r="F369" s="288"/>
      <c r="G369" s="289"/>
      <c r="H369" s="290">
        <f>SUBTOTAL(9,H319:H368)</f>
        <v>21300</v>
      </c>
      <c r="I369" s="291"/>
      <c r="J369" s="290">
        <f>SUBTOTAL(9,J319:J368)</f>
        <v>9000</v>
      </c>
      <c r="K369" s="290">
        <f>SUBTOTAL(9,K319:K368)</f>
        <v>30300</v>
      </c>
      <c r="L369" s="300"/>
      <c r="M369" s="140"/>
      <c r="N369" s="140"/>
      <c r="O369" s="140"/>
      <c r="P369" s="140"/>
      <c r="Q369" s="140"/>
      <c r="R369" s="140"/>
    </row>
    <row r="370" spans="1:18" s="138" customFormat="1" ht="12.75" customHeight="1">
      <c r="A370" s="134"/>
      <c r="B370" s="135"/>
      <c r="C370" s="134"/>
      <c r="D370" s="249"/>
      <c r="E370" s="136"/>
      <c r="F370" s="137"/>
      <c r="K370" s="139"/>
      <c r="L370" s="139"/>
      <c r="M370" s="140"/>
      <c r="N370" s="140"/>
      <c r="O370" s="140"/>
      <c r="P370" s="140"/>
      <c r="Q370" s="140"/>
      <c r="R370" s="140"/>
    </row>
    <row r="371" spans="1:18" s="138" customFormat="1" ht="12.75" customHeight="1">
      <c r="A371" s="134"/>
      <c r="B371" s="135"/>
      <c r="C371" s="134"/>
      <c r="D371" s="249"/>
      <c r="E371" s="136"/>
      <c r="F371" s="137"/>
      <c r="K371" s="139"/>
      <c r="L371" s="139"/>
      <c r="M371" s="140"/>
      <c r="N371" s="140"/>
      <c r="O371" s="140"/>
      <c r="P371" s="140"/>
      <c r="Q371" s="140"/>
      <c r="R371" s="140"/>
    </row>
    <row r="372" spans="1:18" s="138" customFormat="1" ht="12.75" customHeight="1">
      <c r="A372" s="134"/>
      <c r="B372" s="135"/>
      <c r="C372" s="134"/>
      <c r="D372" s="249"/>
      <c r="E372" s="136"/>
      <c r="F372" s="137"/>
      <c r="K372" s="139"/>
      <c r="L372" s="139"/>
      <c r="M372" s="140"/>
      <c r="N372" s="140"/>
      <c r="O372" s="140"/>
      <c r="P372" s="140"/>
      <c r="Q372" s="140"/>
      <c r="R372" s="140"/>
    </row>
    <row r="373" spans="1:18" s="138" customFormat="1" ht="12.75" customHeight="1">
      <c r="A373" s="134"/>
      <c r="B373" s="135"/>
      <c r="C373" s="134"/>
      <c r="D373" s="249"/>
      <c r="E373" s="136"/>
      <c r="F373" s="137"/>
      <c r="K373" s="139"/>
      <c r="L373" s="139"/>
      <c r="M373" s="140"/>
      <c r="N373" s="140"/>
      <c r="O373" s="140"/>
      <c r="P373" s="140"/>
      <c r="Q373" s="140"/>
      <c r="R373" s="140"/>
    </row>
    <row r="374" spans="1:18" s="138" customFormat="1" ht="12.75" customHeight="1">
      <c r="A374" s="134"/>
      <c r="B374" s="135"/>
      <c r="C374" s="134"/>
      <c r="D374" s="249"/>
      <c r="E374" s="136"/>
      <c r="F374" s="137"/>
      <c r="K374" s="139"/>
      <c r="L374" s="139"/>
      <c r="M374" s="140"/>
      <c r="N374" s="140"/>
      <c r="O374" s="140"/>
      <c r="P374" s="140"/>
      <c r="Q374" s="140"/>
      <c r="R374" s="140"/>
    </row>
    <row r="375" spans="1:18" s="138" customFormat="1" ht="12.75" customHeight="1">
      <c r="A375" s="134"/>
      <c r="B375" s="135"/>
      <c r="C375" s="134"/>
      <c r="D375" s="249"/>
      <c r="E375" s="136"/>
      <c r="F375" s="137"/>
      <c r="K375" s="139"/>
      <c r="L375" s="139"/>
      <c r="M375" s="140"/>
      <c r="N375" s="140"/>
      <c r="O375" s="140"/>
      <c r="P375" s="140"/>
      <c r="Q375" s="140"/>
      <c r="R375" s="140"/>
    </row>
    <row r="376" spans="1:18" s="138" customFormat="1" ht="12.75" customHeight="1">
      <c r="A376" s="134"/>
      <c r="B376" s="135"/>
      <c r="C376" s="134"/>
      <c r="D376" s="249"/>
      <c r="E376" s="136"/>
      <c r="F376" s="137"/>
      <c r="K376" s="139"/>
      <c r="L376" s="139"/>
      <c r="M376" s="140"/>
      <c r="N376" s="140"/>
      <c r="O376" s="140"/>
      <c r="P376" s="140"/>
      <c r="Q376" s="140"/>
      <c r="R376" s="140"/>
    </row>
    <row r="377" spans="1:18" s="138" customFormat="1" ht="12.75" customHeight="1">
      <c r="A377" s="134"/>
      <c r="B377" s="135"/>
      <c r="C377" s="134"/>
      <c r="D377" s="249"/>
      <c r="E377" s="136"/>
      <c r="F377" s="137"/>
      <c r="K377" s="139"/>
      <c r="L377" s="139"/>
      <c r="M377" s="140"/>
      <c r="N377" s="140"/>
      <c r="O377" s="140"/>
      <c r="P377" s="140"/>
      <c r="Q377" s="140"/>
      <c r="R377" s="140"/>
    </row>
    <row r="378" spans="1:18" s="138" customFormat="1" ht="12.75" customHeight="1">
      <c r="A378" s="134"/>
      <c r="B378" s="135"/>
      <c r="C378" s="134"/>
      <c r="D378" s="249"/>
      <c r="E378" s="136"/>
      <c r="F378" s="137"/>
      <c r="K378" s="139"/>
      <c r="L378" s="139"/>
      <c r="M378" s="140"/>
      <c r="N378" s="140"/>
      <c r="O378" s="140"/>
      <c r="P378" s="140"/>
      <c r="Q378" s="140"/>
      <c r="R378" s="140"/>
    </row>
    <row r="379" spans="1:18" s="138" customFormat="1" ht="12.75" customHeight="1">
      <c r="A379" s="134"/>
      <c r="B379" s="135"/>
      <c r="C379" s="134"/>
      <c r="D379" s="249"/>
      <c r="E379" s="136"/>
      <c r="F379" s="137"/>
      <c r="K379" s="139"/>
      <c r="L379" s="139"/>
      <c r="M379" s="140"/>
      <c r="N379" s="140"/>
      <c r="O379" s="140"/>
      <c r="P379" s="140"/>
      <c r="Q379" s="140"/>
      <c r="R379" s="140"/>
    </row>
    <row r="380" spans="1:18" s="138" customFormat="1" ht="12.75" customHeight="1">
      <c r="A380" s="134"/>
      <c r="B380" s="135"/>
      <c r="C380" s="134"/>
      <c r="D380" s="249"/>
      <c r="E380" s="136"/>
      <c r="F380" s="137"/>
      <c r="K380" s="139"/>
      <c r="L380" s="139"/>
      <c r="M380" s="140"/>
      <c r="N380" s="140"/>
      <c r="O380" s="140"/>
      <c r="P380" s="140"/>
      <c r="Q380" s="140"/>
      <c r="R380" s="140"/>
    </row>
    <row r="381" spans="1:18" s="138" customFormat="1" ht="12.75" customHeight="1">
      <c r="A381" s="134"/>
      <c r="B381" s="135"/>
      <c r="C381" s="134"/>
      <c r="D381" s="249"/>
      <c r="E381" s="136"/>
      <c r="F381" s="137"/>
      <c r="K381" s="139"/>
      <c r="L381" s="139"/>
      <c r="M381" s="140"/>
      <c r="N381" s="140"/>
      <c r="O381" s="140"/>
      <c r="P381" s="140"/>
      <c r="Q381" s="140"/>
      <c r="R381" s="140"/>
    </row>
    <row r="382" spans="1:18" s="138" customFormat="1" ht="12.75" customHeight="1">
      <c r="A382" s="134"/>
      <c r="B382" s="135"/>
      <c r="C382" s="134"/>
      <c r="D382" s="249"/>
      <c r="E382" s="136"/>
      <c r="F382" s="137"/>
      <c r="K382" s="139"/>
      <c r="L382" s="139"/>
      <c r="M382" s="140"/>
      <c r="N382" s="140"/>
      <c r="O382" s="140"/>
      <c r="P382" s="140"/>
      <c r="Q382" s="140"/>
      <c r="R382" s="140"/>
    </row>
    <row r="383" spans="1:18" s="138" customFormat="1" ht="12.75" customHeight="1">
      <c r="A383" s="134"/>
      <c r="B383" s="135"/>
      <c r="C383" s="134"/>
      <c r="D383" s="249"/>
      <c r="E383" s="136"/>
      <c r="F383" s="137"/>
      <c r="K383" s="139"/>
      <c r="L383" s="139"/>
      <c r="M383" s="140"/>
      <c r="N383" s="140"/>
      <c r="O383" s="140"/>
      <c r="P383" s="140"/>
      <c r="Q383" s="140"/>
      <c r="R383" s="140"/>
    </row>
    <row r="384" spans="1:18" s="138" customFormat="1" ht="12.75" customHeight="1">
      <c r="A384" s="134"/>
      <c r="B384" s="135"/>
      <c r="C384" s="134"/>
      <c r="D384" s="249"/>
      <c r="E384" s="136"/>
      <c r="F384" s="137"/>
      <c r="K384" s="139"/>
      <c r="L384" s="139"/>
      <c r="M384" s="140"/>
      <c r="N384" s="140"/>
      <c r="O384" s="140"/>
      <c r="P384" s="140"/>
      <c r="Q384" s="140"/>
      <c r="R384" s="140"/>
    </row>
    <row r="385" spans="1:18" s="138" customFormat="1" ht="12.75" customHeight="1">
      <c r="A385" s="134"/>
      <c r="B385" s="135"/>
      <c r="C385" s="134"/>
      <c r="D385" s="136"/>
      <c r="E385" s="136"/>
      <c r="F385" s="137"/>
      <c r="K385" s="139"/>
      <c r="L385" s="139"/>
      <c r="M385" s="140"/>
      <c r="N385" s="140"/>
      <c r="O385" s="140"/>
      <c r="P385" s="140"/>
      <c r="Q385" s="140"/>
      <c r="R385" s="140"/>
    </row>
    <row r="386" spans="1:18" s="138" customFormat="1" ht="12.75" customHeight="1">
      <c r="A386" s="134"/>
      <c r="B386" s="135"/>
      <c r="C386" s="134"/>
      <c r="D386" s="136"/>
      <c r="E386" s="136"/>
      <c r="F386" s="137"/>
      <c r="K386" s="139"/>
      <c r="L386" s="139"/>
      <c r="M386" s="140"/>
      <c r="N386" s="140"/>
      <c r="O386" s="140"/>
      <c r="P386" s="140"/>
      <c r="Q386" s="140"/>
      <c r="R386" s="140"/>
    </row>
    <row r="387" spans="1:18" s="138" customFormat="1" ht="12.75" customHeight="1">
      <c r="A387" s="134"/>
      <c r="B387" s="135"/>
      <c r="C387" s="134"/>
      <c r="D387" s="136"/>
      <c r="E387" s="136"/>
      <c r="F387" s="137"/>
      <c r="K387" s="139"/>
      <c r="L387" s="139"/>
      <c r="M387" s="140"/>
      <c r="N387" s="140"/>
      <c r="O387" s="140"/>
      <c r="P387" s="140"/>
      <c r="Q387" s="140"/>
      <c r="R387" s="140"/>
    </row>
    <row r="388" spans="1:18" s="138" customFormat="1" ht="12.75" customHeight="1">
      <c r="A388" s="134"/>
      <c r="B388" s="135"/>
      <c r="C388" s="134"/>
      <c r="D388" s="136"/>
      <c r="E388" s="136"/>
      <c r="F388" s="137"/>
      <c r="K388" s="139"/>
      <c r="L388" s="139"/>
      <c r="M388" s="140"/>
      <c r="N388" s="140"/>
      <c r="O388" s="140"/>
      <c r="P388" s="140"/>
      <c r="Q388" s="140"/>
      <c r="R388" s="140"/>
    </row>
    <row r="389" spans="1:18" s="138" customFormat="1" ht="12.75" customHeight="1">
      <c r="A389" s="134"/>
      <c r="B389" s="135"/>
      <c r="C389" s="134"/>
      <c r="D389" s="136"/>
      <c r="E389" s="136"/>
      <c r="F389" s="137"/>
      <c r="K389" s="139"/>
      <c r="L389" s="139"/>
      <c r="M389" s="140"/>
      <c r="N389" s="140"/>
      <c r="O389" s="140"/>
      <c r="P389" s="140"/>
      <c r="Q389" s="140"/>
      <c r="R389" s="140"/>
    </row>
    <row r="390" spans="1:18" s="138" customFormat="1" ht="12.75" customHeight="1">
      <c r="A390" s="134"/>
      <c r="B390" s="135"/>
      <c r="C390" s="134"/>
      <c r="D390" s="136"/>
      <c r="E390" s="136"/>
      <c r="F390" s="137"/>
      <c r="K390" s="139"/>
      <c r="L390" s="139"/>
      <c r="M390" s="140"/>
      <c r="N390" s="140"/>
      <c r="O390" s="140"/>
      <c r="P390" s="140"/>
      <c r="Q390" s="140"/>
      <c r="R390" s="140"/>
    </row>
    <row r="391" spans="1:18" s="138" customFormat="1" ht="12.75" customHeight="1">
      <c r="A391" s="134"/>
      <c r="B391" s="135"/>
      <c r="C391" s="134"/>
      <c r="D391" s="136"/>
      <c r="E391" s="136"/>
      <c r="F391" s="137"/>
      <c r="K391" s="139"/>
      <c r="L391" s="139"/>
      <c r="M391" s="140"/>
      <c r="N391" s="140"/>
      <c r="O391" s="140"/>
      <c r="P391" s="140"/>
      <c r="Q391" s="140"/>
      <c r="R391" s="140"/>
    </row>
    <row r="392" spans="1:18" s="138" customFormat="1" ht="12.75" customHeight="1">
      <c r="A392" s="134"/>
      <c r="B392" s="135"/>
      <c r="C392" s="134"/>
      <c r="D392" s="136"/>
      <c r="E392" s="136"/>
      <c r="F392" s="137"/>
      <c r="K392" s="139"/>
      <c r="L392" s="139"/>
      <c r="M392" s="140"/>
      <c r="N392" s="140"/>
      <c r="O392" s="140"/>
      <c r="P392" s="140"/>
      <c r="Q392" s="140"/>
      <c r="R392" s="140"/>
    </row>
    <row r="393" spans="1:18" s="138" customFormat="1" ht="12.75" customHeight="1">
      <c r="A393" s="134"/>
      <c r="B393" s="135"/>
      <c r="C393" s="134"/>
      <c r="D393" s="136"/>
      <c r="E393" s="136"/>
      <c r="F393" s="137"/>
      <c r="K393" s="139"/>
      <c r="L393" s="139"/>
      <c r="M393" s="140"/>
      <c r="N393" s="140"/>
      <c r="O393" s="140"/>
      <c r="P393" s="140"/>
      <c r="Q393" s="140"/>
      <c r="R393" s="140"/>
    </row>
    <row r="394" spans="1:18" s="138" customFormat="1" ht="12.75" customHeight="1">
      <c r="A394" s="134"/>
      <c r="B394" s="135"/>
      <c r="C394" s="134"/>
      <c r="D394" s="136"/>
      <c r="E394" s="136"/>
      <c r="F394" s="137"/>
      <c r="K394" s="139"/>
      <c r="L394" s="139"/>
      <c r="M394" s="140"/>
      <c r="N394" s="140"/>
      <c r="O394" s="140"/>
      <c r="P394" s="140"/>
      <c r="Q394" s="140"/>
      <c r="R394" s="140"/>
    </row>
    <row r="395" spans="1:18" s="138" customFormat="1" ht="12.75" customHeight="1">
      <c r="A395" s="134"/>
      <c r="B395" s="135"/>
      <c r="C395" s="134"/>
      <c r="D395" s="136"/>
      <c r="E395" s="136"/>
      <c r="F395" s="137"/>
      <c r="K395" s="139"/>
      <c r="L395" s="139"/>
      <c r="M395" s="140"/>
      <c r="N395" s="140"/>
      <c r="O395" s="140"/>
      <c r="P395" s="140"/>
      <c r="Q395" s="140"/>
      <c r="R395" s="140"/>
    </row>
    <row r="396" spans="1:18" s="138" customFormat="1" ht="12.75" customHeight="1">
      <c r="A396" s="134"/>
      <c r="B396" s="135"/>
      <c r="C396" s="134"/>
      <c r="D396" s="136"/>
      <c r="E396" s="136"/>
      <c r="F396" s="137"/>
      <c r="K396" s="139"/>
      <c r="L396" s="139"/>
      <c r="M396" s="140"/>
      <c r="N396" s="140"/>
      <c r="O396" s="140"/>
      <c r="P396" s="140"/>
      <c r="Q396" s="140"/>
      <c r="R396" s="140"/>
    </row>
    <row r="397" spans="1:18" s="138" customFormat="1" ht="12.75" customHeight="1">
      <c r="A397" s="134"/>
      <c r="B397" s="135"/>
      <c r="C397" s="134"/>
      <c r="D397" s="136"/>
      <c r="E397" s="136"/>
      <c r="F397" s="137"/>
      <c r="K397" s="139"/>
      <c r="L397" s="139"/>
      <c r="M397" s="140"/>
      <c r="N397" s="140"/>
      <c r="O397" s="140"/>
      <c r="P397" s="140"/>
      <c r="Q397" s="140"/>
      <c r="R397" s="140"/>
    </row>
    <row r="398" spans="1:18" s="138" customFormat="1" ht="12.75" customHeight="1">
      <c r="A398" s="134"/>
      <c r="B398" s="135"/>
      <c r="C398" s="134"/>
      <c r="D398" s="136"/>
      <c r="E398" s="136"/>
      <c r="F398" s="137"/>
      <c r="K398" s="139"/>
      <c r="L398" s="139"/>
      <c r="M398" s="140"/>
      <c r="N398" s="140"/>
      <c r="O398" s="140"/>
      <c r="P398" s="140"/>
      <c r="Q398" s="140"/>
      <c r="R398" s="140"/>
    </row>
    <row r="399" spans="1:18" s="138" customFormat="1" ht="12.75" customHeight="1">
      <c r="A399" s="134"/>
      <c r="B399" s="135"/>
      <c r="C399" s="134"/>
      <c r="D399" s="136"/>
      <c r="E399" s="136"/>
      <c r="F399" s="137"/>
      <c r="K399" s="139"/>
      <c r="L399" s="139"/>
      <c r="M399" s="140"/>
      <c r="N399" s="140"/>
      <c r="O399" s="140"/>
      <c r="P399" s="140"/>
      <c r="Q399" s="140"/>
      <c r="R399" s="140"/>
    </row>
    <row r="400" spans="1:18" s="138" customFormat="1" ht="12.75" customHeight="1">
      <c r="A400" s="134"/>
      <c r="B400" s="135"/>
      <c r="C400" s="134"/>
      <c r="D400" s="136"/>
      <c r="E400" s="136"/>
      <c r="F400" s="137"/>
      <c r="K400" s="139"/>
      <c r="L400" s="139"/>
      <c r="M400" s="140"/>
      <c r="N400" s="140"/>
      <c r="O400" s="140"/>
      <c r="P400" s="140"/>
      <c r="Q400" s="140"/>
      <c r="R400" s="140"/>
    </row>
    <row r="401" spans="1:18" s="138" customFormat="1" ht="12.75" customHeight="1">
      <c r="A401" s="134"/>
      <c r="B401" s="135"/>
      <c r="C401" s="134"/>
      <c r="D401" s="136"/>
      <c r="E401" s="136"/>
      <c r="F401" s="137"/>
      <c r="K401" s="139"/>
      <c r="L401" s="139"/>
      <c r="M401" s="140"/>
      <c r="N401" s="140"/>
      <c r="O401" s="140"/>
      <c r="P401" s="140"/>
      <c r="Q401" s="140"/>
      <c r="R401" s="140"/>
    </row>
    <row r="402" spans="1:18" s="138" customFormat="1" ht="12.75" customHeight="1">
      <c r="A402" s="134"/>
      <c r="B402" s="135"/>
      <c r="C402" s="134"/>
      <c r="D402" s="136"/>
      <c r="E402" s="136"/>
      <c r="F402" s="137"/>
      <c r="K402" s="139"/>
      <c r="L402" s="139"/>
      <c r="M402" s="140"/>
      <c r="N402" s="140"/>
      <c r="O402" s="140"/>
      <c r="P402" s="140"/>
      <c r="Q402" s="140"/>
      <c r="R402" s="140"/>
    </row>
    <row r="403" spans="1:18" s="138" customFormat="1" ht="12.75" customHeight="1">
      <c r="A403" s="134"/>
      <c r="B403" s="135"/>
      <c r="C403" s="134"/>
      <c r="D403" s="136"/>
      <c r="E403" s="136"/>
      <c r="F403" s="137"/>
      <c r="K403" s="139"/>
      <c r="L403" s="139"/>
      <c r="M403" s="140"/>
      <c r="N403" s="140"/>
      <c r="O403" s="140"/>
      <c r="P403" s="140"/>
      <c r="Q403" s="140"/>
      <c r="R403" s="140"/>
    </row>
    <row r="404" spans="1:18" s="138" customFormat="1" ht="12.75" customHeight="1">
      <c r="A404" s="134"/>
      <c r="B404" s="135"/>
      <c r="C404" s="134"/>
      <c r="D404" s="136"/>
      <c r="E404" s="136"/>
      <c r="F404" s="137"/>
      <c r="K404" s="139"/>
      <c r="L404" s="139"/>
      <c r="M404" s="140"/>
      <c r="N404" s="140"/>
      <c r="O404" s="140"/>
      <c r="P404" s="140"/>
      <c r="Q404" s="140"/>
      <c r="R404" s="140"/>
    </row>
    <row r="405" spans="1:18" s="138" customFormat="1" ht="12.75" customHeight="1">
      <c r="A405" s="134"/>
      <c r="B405" s="135"/>
      <c r="C405" s="134"/>
      <c r="D405" s="136"/>
      <c r="E405" s="136"/>
      <c r="F405" s="137"/>
      <c r="K405" s="139"/>
      <c r="L405" s="139"/>
      <c r="M405" s="140"/>
      <c r="N405" s="140"/>
      <c r="O405" s="140"/>
      <c r="P405" s="140"/>
      <c r="Q405" s="140"/>
      <c r="R405" s="140"/>
    </row>
    <row r="406" spans="1:18" s="138" customFormat="1" ht="12.75" customHeight="1">
      <c r="A406" s="134"/>
      <c r="B406" s="135"/>
      <c r="C406" s="134"/>
      <c r="D406" s="136"/>
      <c r="E406" s="136"/>
      <c r="F406" s="137"/>
      <c r="K406" s="139"/>
      <c r="L406" s="139"/>
      <c r="M406" s="140"/>
      <c r="N406" s="140"/>
      <c r="O406" s="140"/>
      <c r="P406" s="140"/>
      <c r="Q406" s="140"/>
      <c r="R406" s="140"/>
    </row>
    <row r="407" spans="1:18" s="138" customFormat="1" ht="12.75" customHeight="1">
      <c r="A407" s="134"/>
      <c r="B407" s="135"/>
      <c r="C407" s="134"/>
      <c r="D407" s="136"/>
      <c r="E407" s="136"/>
      <c r="F407" s="137"/>
      <c r="K407" s="139"/>
      <c r="L407" s="139"/>
      <c r="M407" s="140"/>
      <c r="N407" s="140"/>
      <c r="O407" s="140"/>
      <c r="P407" s="140"/>
      <c r="Q407" s="140"/>
      <c r="R407" s="140"/>
    </row>
    <row r="408" spans="1:18" s="138" customFormat="1" ht="12.75" customHeight="1">
      <c r="A408" s="134"/>
      <c r="B408" s="135"/>
      <c r="C408" s="134"/>
      <c r="D408" s="136"/>
      <c r="E408" s="136"/>
      <c r="F408" s="137"/>
      <c r="K408" s="139"/>
      <c r="L408" s="139"/>
      <c r="M408" s="140"/>
      <c r="N408" s="140"/>
      <c r="O408" s="140"/>
      <c r="P408" s="140"/>
      <c r="Q408" s="140"/>
      <c r="R408" s="140"/>
    </row>
    <row r="409" spans="1:18" s="138" customFormat="1" ht="12.75" customHeight="1">
      <c r="A409" s="134"/>
      <c r="B409" s="135"/>
      <c r="C409" s="134"/>
      <c r="D409" s="136"/>
      <c r="E409" s="136"/>
      <c r="F409" s="137"/>
      <c r="K409" s="139"/>
      <c r="L409" s="139"/>
      <c r="M409" s="140"/>
      <c r="N409" s="140"/>
      <c r="O409" s="140"/>
      <c r="P409" s="140"/>
      <c r="Q409" s="140"/>
      <c r="R409" s="140"/>
    </row>
    <row r="410" spans="1:18" s="138" customFormat="1" ht="12.75" customHeight="1">
      <c r="A410" s="134"/>
      <c r="B410" s="135"/>
      <c r="C410" s="134"/>
      <c r="D410" s="136"/>
      <c r="E410" s="136"/>
      <c r="F410" s="137"/>
      <c r="K410" s="139"/>
      <c r="L410" s="139"/>
      <c r="M410" s="140"/>
      <c r="N410" s="140"/>
      <c r="O410" s="140"/>
      <c r="P410" s="140"/>
      <c r="Q410" s="140"/>
      <c r="R410" s="140"/>
    </row>
    <row r="411" spans="1:18" s="138" customFormat="1" ht="12.75" customHeight="1">
      <c r="A411" s="134"/>
      <c r="B411" s="135"/>
      <c r="C411" s="134"/>
      <c r="D411" s="136"/>
      <c r="E411" s="136"/>
      <c r="F411" s="137"/>
      <c r="K411" s="139"/>
      <c r="L411" s="139"/>
      <c r="M411" s="140"/>
      <c r="N411" s="140"/>
      <c r="O411" s="140"/>
      <c r="P411" s="140"/>
      <c r="Q411" s="140"/>
      <c r="R411" s="140"/>
    </row>
    <row r="412" spans="1:18" s="138" customFormat="1" ht="12.75" customHeight="1">
      <c r="A412" s="134"/>
      <c r="B412" s="135"/>
      <c r="C412" s="134"/>
      <c r="D412" s="136"/>
      <c r="E412" s="136"/>
      <c r="F412" s="137"/>
      <c r="K412" s="139"/>
      <c r="L412" s="139"/>
      <c r="M412" s="140"/>
      <c r="N412" s="140"/>
      <c r="O412" s="140"/>
      <c r="P412" s="140"/>
      <c r="Q412" s="140"/>
      <c r="R412" s="140"/>
    </row>
    <row r="413" spans="1:18" s="138" customFormat="1" ht="12.75" customHeight="1">
      <c r="A413" s="134"/>
      <c r="B413" s="135"/>
      <c r="C413" s="134"/>
      <c r="D413" s="136"/>
      <c r="E413" s="136"/>
      <c r="F413" s="137"/>
      <c r="K413" s="139"/>
      <c r="L413" s="139"/>
      <c r="M413" s="140"/>
      <c r="N413" s="140"/>
      <c r="O413" s="140"/>
      <c r="P413" s="140"/>
      <c r="Q413" s="140"/>
      <c r="R413" s="140"/>
    </row>
    <row r="414" spans="1:18" s="138" customFormat="1" ht="12.75" customHeight="1">
      <c r="A414" s="134"/>
      <c r="B414" s="135"/>
      <c r="C414" s="134"/>
      <c r="D414" s="136"/>
      <c r="E414" s="136"/>
      <c r="F414" s="137"/>
      <c r="K414" s="139"/>
      <c r="L414" s="139"/>
      <c r="M414" s="140"/>
      <c r="N414" s="140"/>
      <c r="O414" s="140"/>
      <c r="P414" s="140"/>
      <c r="Q414" s="140"/>
      <c r="R414" s="140"/>
    </row>
    <row r="415" spans="1:18" s="138" customFormat="1" ht="12.75" customHeight="1">
      <c r="A415" s="134"/>
      <c r="B415" s="135"/>
      <c r="C415" s="134"/>
      <c r="D415" s="136"/>
      <c r="E415" s="136"/>
      <c r="F415" s="137"/>
      <c r="K415" s="139"/>
      <c r="L415" s="139"/>
      <c r="M415" s="140"/>
      <c r="N415" s="140"/>
      <c r="O415" s="140"/>
      <c r="P415" s="140"/>
      <c r="Q415" s="140"/>
      <c r="R415" s="140"/>
    </row>
    <row r="416" spans="1:18" s="138" customFormat="1" ht="12.75" customHeight="1">
      <c r="A416" s="134"/>
      <c r="B416" s="135"/>
      <c r="C416" s="134"/>
      <c r="D416" s="136"/>
      <c r="E416" s="136"/>
      <c r="F416" s="137"/>
      <c r="K416" s="139"/>
      <c r="L416" s="139"/>
      <c r="M416" s="140"/>
      <c r="N416" s="140"/>
      <c r="O416" s="140"/>
      <c r="P416" s="140"/>
      <c r="Q416" s="140"/>
      <c r="R416" s="140"/>
    </row>
    <row r="417" spans="1:18" s="138" customFormat="1" ht="12.75" customHeight="1">
      <c r="A417" s="134"/>
      <c r="B417" s="135"/>
      <c r="C417" s="134"/>
      <c r="D417" s="136"/>
      <c r="E417" s="136"/>
      <c r="F417" s="137"/>
      <c r="K417" s="139"/>
      <c r="L417" s="139"/>
      <c r="M417" s="140"/>
      <c r="N417" s="140"/>
      <c r="O417" s="140"/>
      <c r="P417" s="140"/>
      <c r="Q417" s="140"/>
      <c r="R417" s="140"/>
    </row>
    <row r="418" spans="1:18" s="138" customFormat="1" ht="12.75" customHeight="1">
      <c r="A418" s="134"/>
      <c r="B418" s="135"/>
      <c r="C418" s="134"/>
      <c r="D418" s="136"/>
      <c r="E418" s="136"/>
      <c r="F418" s="137"/>
      <c r="K418" s="139"/>
      <c r="L418" s="139"/>
      <c r="M418" s="140"/>
      <c r="N418" s="140"/>
      <c r="O418" s="140"/>
      <c r="P418" s="140"/>
      <c r="Q418" s="140"/>
      <c r="R418" s="140"/>
    </row>
    <row r="419" spans="1:18" s="138" customFormat="1" ht="12.75" customHeight="1">
      <c r="A419" s="134"/>
      <c r="B419" s="135"/>
      <c r="C419" s="134"/>
      <c r="D419" s="136"/>
      <c r="E419" s="136"/>
      <c r="F419" s="137"/>
      <c r="K419" s="139"/>
      <c r="L419" s="139"/>
      <c r="M419" s="140"/>
      <c r="N419" s="140"/>
      <c r="O419" s="140"/>
      <c r="P419" s="140"/>
      <c r="Q419" s="140"/>
      <c r="R419" s="140"/>
    </row>
    <row r="420" spans="1:18" s="138" customFormat="1" ht="12.75" customHeight="1">
      <c r="A420" s="134"/>
      <c r="B420" s="135"/>
      <c r="C420" s="134"/>
      <c r="D420" s="136"/>
      <c r="E420" s="136"/>
      <c r="F420" s="137"/>
      <c r="K420" s="139"/>
      <c r="L420" s="139"/>
      <c r="M420" s="140"/>
      <c r="N420" s="140"/>
      <c r="O420" s="140"/>
      <c r="P420" s="140"/>
      <c r="Q420" s="140"/>
      <c r="R420" s="140"/>
    </row>
    <row r="421" spans="1:18" s="138" customFormat="1" ht="12.75" customHeight="1">
      <c r="A421" s="134"/>
      <c r="B421" s="135"/>
      <c r="C421" s="134"/>
      <c r="D421" s="136"/>
      <c r="E421" s="136"/>
      <c r="F421" s="137"/>
      <c r="K421" s="139"/>
      <c r="L421" s="139"/>
      <c r="M421" s="140"/>
      <c r="N421" s="140"/>
      <c r="O421" s="140"/>
      <c r="P421" s="140"/>
      <c r="Q421" s="140"/>
      <c r="R421" s="140"/>
    </row>
    <row r="422" spans="1:18" s="138" customFormat="1" ht="12.75" customHeight="1">
      <c r="A422" s="134"/>
      <c r="B422" s="135"/>
      <c r="C422" s="134"/>
      <c r="D422" s="136"/>
      <c r="E422" s="136"/>
      <c r="F422" s="137"/>
      <c r="K422" s="139"/>
      <c r="L422" s="139"/>
      <c r="M422" s="140"/>
      <c r="N422" s="140"/>
      <c r="O422" s="140"/>
      <c r="P422" s="140"/>
      <c r="Q422" s="140"/>
      <c r="R422" s="140"/>
    </row>
    <row r="423" spans="1:18" s="138" customFormat="1" ht="12.75" customHeight="1">
      <c r="A423" s="134"/>
      <c r="B423" s="135"/>
      <c r="C423" s="134"/>
      <c r="D423" s="136"/>
      <c r="E423" s="136"/>
      <c r="F423" s="137"/>
      <c r="K423" s="139"/>
      <c r="L423" s="139"/>
      <c r="M423" s="140"/>
      <c r="N423" s="140"/>
      <c r="O423" s="140"/>
      <c r="P423" s="140"/>
      <c r="Q423" s="140"/>
      <c r="R423" s="140"/>
    </row>
    <row r="424" spans="1:18" s="138" customFormat="1" ht="12.75" customHeight="1">
      <c r="A424" s="134"/>
      <c r="B424" s="135"/>
      <c r="C424" s="134"/>
      <c r="D424" s="136"/>
      <c r="E424" s="136"/>
      <c r="F424" s="137"/>
      <c r="K424" s="139"/>
      <c r="L424" s="139"/>
      <c r="M424" s="140"/>
      <c r="N424" s="140"/>
      <c r="O424" s="140"/>
      <c r="P424" s="140"/>
      <c r="Q424" s="140"/>
      <c r="R424" s="140"/>
    </row>
    <row r="425" spans="1:18" s="138" customFormat="1" ht="12.75" customHeight="1">
      <c r="A425" s="134"/>
      <c r="B425" s="135"/>
      <c r="C425" s="134"/>
      <c r="D425" s="136"/>
      <c r="E425" s="136"/>
      <c r="F425" s="137"/>
      <c r="K425" s="139"/>
      <c r="L425" s="139"/>
      <c r="M425" s="140"/>
      <c r="N425" s="140"/>
      <c r="O425" s="140"/>
      <c r="P425" s="140"/>
      <c r="Q425" s="140"/>
      <c r="R425" s="140"/>
    </row>
    <row r="426" spans="1:18" s="138" customFormat="1" ht="12.75" customHeight="1">
      <c r="A426" s="134"/>
      <c r="B426" s="135"/>
      <c r="C426" s="134"/>
      <c r="D426" s="136"/>
      <c r="E426" s="136"/>
      <c r="F426" s="137"/>
      <c r="K426" s="139"/>
      <c r="L426" s="139"/>
      <c r="M426" s="140"/>
      <c r="N426" s="140"/>
      <c r="O426" s="140"/>
      <c r="P426" s="140"/>
      <c r="Q426" s="140"/>
      <c r="R426" s="140"/>
    </row>
    <row r="427" spans="1:18" s="138" customFormat="1" ht="12.75" customHeight="1">
      <c r="A427" s="134"/>
      <c r="B427" s="135"/>
      <c r="C427" s="134"/>
      <c r="D427" s="136"/>
      <c r="E427" s="136"/>
      <c r="F427" s="137"/>
      <c r="K427" s="139"/>
      <c r="L427" s="139"/>
      <c r="M427" s="140"/>
      <c r="N427" s="140"/>
      <c r="O427" s="140"/>
      <c r="P427" s="140"/>
      <c r="Q427" s="140"/>
      <c r="R427" s="140"/>
    </row>
    <row r="428" spans="1:18" s="138" customFormat="1" ht="12.75" customHeight="1">
      <c r="A428" s="134"/>
      <c r="B428" s="135"/>
      <c r="C428" s="134"/>
      <c r="D428" s="136"/>
      <c r="E428" s="136"/>
      <c r="F428" s="137"/>
      <c r="K428" s="139"/>
      <c r="L428" s="139"/>
      <c r="M428" s="140"/>
      <c r="N428" s="140"/>
      <c r="O428" s="140"/>
      <c r="P428" s="140"/>
      <c r="Q428" s="140"/>
      <c r="R428" s="140"/>
    </row>
    <row r="429" spans="1:18" s="138" customFormat="1" ht="12.75" customHeight="1">
      <c r="A429" s="134"/>
      <c r="B429" s="135"/>
      <c r="C429" s="134"/>
      <c r="D429" s="136"/>
      <c r="E429" s="136"/>
      <c r="F429" s="137"/>
      <c r="K429" s="139"/>
      <c r="L429" s="139"/>
      <c r="M429" s="140"/>
      <c r="N429" s="140"/>
      <c r="O429" s="140"/>
      <c r="P429" s="140"/>
      <c r="Q429" s="140"/>
      <c r="R429" s="140"/>
    </row>
    <row r="430" spans="1:18" s="138" customFormat="1" ht="12.75" customHeight="1">
      <c r="A430" s="134"/>
      <c r="B430" s="135"/>
      <c r="C430" s="134"/>
      <c r="D430" s="136"/>
      <c r="E430" s="136"/>
      <c r="F430" s="137"/>
      <c r="K430" s="139"/>
      <c r="L430" s="139"/>
      <c r="M430" s="140"/>
      <c r="N430" s="140"/>
      <c r="O430" s="140"/>
      <c r="P430" s="140"/>
      <c r="Q430" s="140"/>
      <c r="R430" s="140"/>
    </row>
    <row r="431" spans="1:18" s="138" customFormat="1" ht="12.75" customHeight="1">
      <c r="A431" s="134"/>
      <c r="B431" s="135"/>
      <c r="C431" s="134"/>
      <c r="D431" s="136"/>
      <c r="E431" s="136"/>
      <c r="F431" s="137"/>
      <c r="K431" s="139"/>
      <c r="L431" s="139"/>
      <c r="M431" s="140"/>
      <c r="N431" s="140"/>
      <c r="O431" s="140"/>
      <c r="P431" s="140"/>
      <c r="Q431" s="140"/>
      <c r="R431" s="140"/>
    </row>
  </sheetData>
  <sheetProtection formatCells="0" formatColumns="0" formatRows="0" insertColumns="0" insertRows="0" insertHyperlinks="0" deleteColumns="0" deleteRows="0" selectLockedCells="1" sort="0" autoFilter="0" pivotTables="0"/>
  <mergeCells count="66">
    <mergeCell ref="B248:C248"/>
    <mergeCell ref="B253:C253"/>
    <mergeCell ref="B303:C303"/>
    <mergeCell ref="B326:C326"/>
    <mergeCell ref="B331:C331"/>
    <mergeCell ref="B243:C243"/>
    <mergeCell ref="B183:C183"/>
    <mergeCell ref="B188:C188"/>
    <mergeCell ref="B193:C193"/>
    <mergeCell ref="B198:C198"/>
    <mergeCell ref="B203:C203"/>
    <mergeCell ref="B208:C208"/>
    <mergeCell ref="B213:C213"/>
    <mergeCell ref="B218:C218"/>
    <mergeCell ref="B223:C223"/>
    <mergeCell ref="B228:C228"/>
    <mergeCell ref="B238:C238"/>
    <mergeCell ref="B178:C178"/>
    <mergeCell ref="B123:C123"/>
    <mergeCell ref="B128:C128"/>
    <mergeCell ref="B133:C133"/>
    <mergeCell ref="B138:C138"/>
    <mergeCell ref="B143:C143"/>
    <mergeCell ref="B148:C148"/>
    <mergeCell ref="B153:C153"/>
    <mergeCell ref="B158:C158"/>
    <mergeCell ref="B163:C163"/>
    <mergeCell ref="B168:C168"/>
    <mergeCell ref="B173:C173"/>
    <mergeCell ref="B118:C118"/>
    <mergeCell ref="B63:C63"/>
    <mergeCell ref="B68:C68"/>
    <mergeCell ref="B73:C73"/>
    <mergeCell ref="B78:C78"/>
    <mergeCell ref="B83:C83"/>
    <mergeCell ref="B88:C88"/>
    <mergeCell ref="B93:C93"/>
    <mergeCell ref="B98:C98"/>
    <mergeCell ref="B103:C103"/>
    <mergeCell ref="B108:C108"/>
    <mergeCell ref="B113:C113"/>
    <mergeCell ref="G44:H44"/>
    <mergeCell ref="I44:J44"/>
    <mergeCell ref="AL46:AM46"/>
    <mergeCell ref="AN46:AO46"/>
    <mergeCell ref="M62:N62"/>
    <mergeCell ref="P62:Q62"/>
    <mergeCell ref="D22:I22"/>
    <mergeCell ref="D23:I23"/>
    <mergeCell ref="D24:I24"/>
    <mergeCell ref="A25:C25"/>
    <mergeCell ref="A26:C26"/>
    <mergeCell ref="D26:E26"/>
    <mergeCell ref="F26:G26"/>
    <mergeCell ref="D21:I21"/>
    <mergeCell ref="A7:J7"/>
    <mergeCell ref="A8:J8"/>
    <mergeCell ref="A9:J9"/>
    <mergeCell ref="A10:J10"/>
    <mergeCell ref="A11:J11"/>
    <mergeCell ref="A12:J12"/>
    <mergeCell ref="A13:J13"/>
    <mergeCell ref="A14:J14"/>
    <mergeCell ref="A16:J16"/>
    <mergeCell ref="A17:J17"/>
    <mergeCell ref="A19:K19"/>
  </mergeCells>
  <printOptions verticalCentered="1"/>
  <pageMargins left="0" right="0" top="0" bottom="0.75" header="0.3" footer="0.3"/>
  <pageSetup scale="68" orientation="portrait" horizontalDpi="4294967294" verticalDpi="4294967294" r:id="rId1"/>
  <headerFooter differentFirst="1">
    <oddFooter>&amp;CPage &amp;P of &amp;N&amp;RRevised 1/13/16</oddFooter>
  </headerFooter>
  <rowBreaks count="2" manualBreakCount="2">
    <brk id="77" max="16383" man="1"/>
    <brk id="2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Budget</vt:lpstr>
      <vt:lpstr>Travel Details</vt:lpstr>
      <vt:lpstr>Subaward Budget Template</vt:lpstr>
      <vt:lpstr>Budget Template Rev 1.12.16 (2</vt:lpstr>
      <vt:lpstr>Budget!Print_Area</vt:lpstr>
      <vt:lpstr>'Budget Template Rev 1.12.16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Christine.Shiau@aspeninstitute.org</dc:creator>
  <cp:lastModifiedBy>Shiau, Christine</cp:lastModifiedBy>
  <cp:lastPrinted>2017-02-01T15:16:11Z</cp:lastPrinted>
  <dcterms:created xsi:type="dcterms:W3CDTF">2012-11-29T23:24:00Z</dcterms:created>
  <dcterms:modified xsi:type="dcterms:W3CDTF">2020-07-23T19:31:18Z</dcterms:modified>
</cp:coreProperties>
</file>